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15"/>
  <workbookPr filterPrivacy="1" codeName="ThisWorkbook" autoCompressPictures="0"/>
  <xr:revisionPtr revIDLastSave="0" documentId="8_{BC4DE0F3-5FEB-4ACF-B6FE-FF79AFD0B399}" xr6:coauthVersionLast="46" xr6:coauthVersionMax="46" xr10:uidLastSave="{00000000-0000-0000-0000-000000000000}"/>
  <bookViews>
    <workbookView xWindow="-108" yWindow="-108" windowWidth="23256" windowHeight="12720" tabRatio="788" xr2:uid="{00000000-000D-0000-FFFF-FFFF00000000}"/>
  </bookViews>
  <sheets>
    <sheet name="Calendar" sheetId="14" r:id="rId1"/>
  </sheets>
  <definedNames>
    <definedName name="Calendar10Month">Calendar!$C$146</definedName>
    <definedName name="Calendar10MonthOption">MATCH(Calendar10Month,Months,0)</definedName>
    <definedName name="Calendar10Year">Calendar!$B$146</definedName>
    <definedName name="Calendar11Month">Calendar!$C$162</definedName>
    <definedName name="Calendar11MonthOption">MATCH(Calendar11Month,Months,0)</definedName>
    <definedName name="Calendar11Year">Calendar!$B$162</definedName>
    <definedName name="Calendar12Month">Calendar!$C$178</definedName>
    <definedName name="Calendar12MonthOption">MATCH(Calendar12Month,Months,0)</definedName>
    <definedName name="Calendar12Year">Calendar!$B$178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Calendar!$C$18</definedName>
    <definedName name="Calendar2MonthOption">MATCH(Calendar2Month,Months,0)</definedName>
    <definedName name="Calendar2Year">Calendar!$B$18</definedName>
    <definedName name="Calendar3Month">Calendar!$C$34</definedName>
    <definedName name="Calendar3MonthOption">MATCH(Calendar3Month,Months,0)</definedName>
    <definedName name="Calendar3Year">Calendar!$B$34</definedName>
    <definedName name="Calendar4Month">Calendar!$C$50</definedName>
    <definedName name="Calendar4MonthOption">MATCH(Calendar4Month,Months,0)</definedName>
    <definedName name="Calendar4Year">Calendar!$B$50</definedName>
    <definedName name="Calendar5Month">Calendar!$C$66</definedName>
    <definedName name="Calendar5MonthOption">MATCH(Calendar5Month,Months,0)</definedName>
    <definedName name="Calendar5Year">Calendar!$B$66</definedName>
    <definedName name="Calendar6Month">Calendar!$C$82</definedName>
    <definedName name="Calendar6MonthOption">MATCH(Calendar6Month,Months,0)</definedName>
    <definedName name="Calendar6Year">Calendar!$B$82</definedName>
    <definedName name="Calendar7Month">Calendar!$C$98</definedName>
    <definedName name="Calendar7MonthOption">MATCH(Calendar7Month,Months,0)</definedName>
    <definedName name="Calendar7Year">Calendar!$B$98</definedName>
    <definedName name="Calendar8Month">Calendar!$C$114</definedName>
    <definedName name="Calendar8MonthOption">MATCH(Calendar8Month,Months,0)</definedName>
    <definedName name="Calendar8Year">Calendar!$B$114</definedName>
    <definedName name="Calendar9Month">Calendar!$C$130</definedName>
    <definedName name="Calendar9MonthOption">MATCH(Calendar9Month,Months,0)</definedName>
    <definedName name="Calendar9Year">Calendar!$B$130</definedName>
    <definedName name="ColumnTitleRegion1..H12.1">Calendar!$B$4</definedName>
    <definedName name="ColumnTitleRegion10..H54.1">Calendar!$B$52</definedName>
    <definedName name="ColumnTitleRegion11..C56.1">Calendar!$B$52</definedName>
    <definedName name="ColumnTitleRegion12..D56.1">Calendar!$D$63</definedName>
    <definedName name="ColumnTitleRegion13..H68.1">Calendar!$B$68</definedName>
    <definedName name="ColumnTitleRegion14..C70.1">Calendar!$B$68</definedName>
    <definedName name="ColumnTitleRegion15..D70.1">Calendar!$D$79</definedName>
    <definedName name="ColumnTitleRegion16..H82.1">Calendar!$B$84</definedName>
    <definedName name="ColumnTitleRegion17..C84.1">Calendar!$B$84</definedName>
    <definedName name="ColumnTitleRegion18..D84.1">Calendar!$D$95</definedName>
    <definedName name="ColumnTitleRegion19..H96.1">Calendar!$B$100</definedName>
    <definedName name="ColumnTitleRegion2..C14.1">Calendar!$B$4</definedName>
    <definedName name="ColumnTitleRegion20..C98.1">Calendar!$B$100</definedName>
    <definedName name="ColumnTitleRegion21..D98.1">Calendar!$D$111</definedName>
    <definedName name="ColumnTitleRegion22..H110.1">Calendar!$B$116</definedName>
    <definedName name="ColumnTitleRegion23..C112.1">Calendar!$B$116</definedName>
    <definedName name="ColumnTitleRegion24..D112.1">Calendar!$D$127</definedName>
    <definedName name="ColumnTitleRegion25..H124.1">Calendar!$B$132</definedName>
    <definedName name="ColumnTitleRegion26..C126.1">Calendar!$B$132</definedName>
    <definedName name="ColumnTitleRegion27..D126.1">Calendar!$D$143</definedName>
    <definedName name="ColumnTitleRegion28..H138.1">Calendar!$B$148</definedName>
    <definedName name="ColumnTitleRegion29..C140.1">Calendar!$B$148</definedName>
    <definedName name="ColumnTitleRegion3..D14.1">Calendar!$D$15</definedName>
    <definedName name="ColumnTitleRegion30..D140.1">Calendar!$D$159</definedName>
    <definedName name="ColumnTitleRegion31..H152.1">Calendar!$B$164</definedName>
    <definedName name="ColumnTitleRegion32..C154.1">Calendar!$B$164</definedName>
    <definedName name="ColumnTitleRegion33..D154.1">Calendar!$D$175</definedName>
    <definedName name="ColumnTitleRegion34..H166.1">Calendar!$B$180</definedName>
    <definedName name="ColumnTitleRegion35..C168.1">Calendar!$B$180</definedName>
    <definedName name="ColumnTitleRegion36..D168.1">Calendar!$D$191</definedName>
    <definedName name="ColumnTitleRegion4..H26.1">Calendar!$B$20</definedName>
    <definedName name="ColumnTitleRegion5..C28.1">Calendar!$B$20</definedName>
    <definedName name="ColumnTitleRegion6..D28.1">Calendar!$D$31</definedName>
    <definedName name="ColumnTitleRegion7..H40.1">Calendar!$B$36</definedName>
    <definedName name="ColumnTitleRegion8..C42.1">Calendar!$B$36</definedName>
    <definedName name="ColumnTitleRegion9..D42.1">Calendar!$D$47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Calendar!$B$4</definedName>
    <definedName name="WeekStartValue">IF(WeekStart="Monday",2,1)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D23" i="14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<sst xmlns="http://schemas.openxmlformats.org/spreadsheetml/2006/main" count="33" uniqueCount="20">
  <si>
    <t xml:space="preserve"> </t>
  </si>
  <si>
    <t>January</t>
  </si>
  <si>
    <t>Monday</t>
  </si>
  <si>
    <t>Term 1 Begins</t>
  </si>
  <si>
    <t>Notes:</t>
  </si>
  <si>
    <t>Half Term begins (Crest closes at 12.)</t>
  </si>
  <si>
    <t>Half Term ends.</t>
  </si>
  <si>
    <t>Human Rights Day</t>
  </si>
  <si>
    <t>Public Holiday (Human Rights Day)</t>
  </si>
  <si>
    <t>Good Friday</t>
  </si>
  <si>
    <t>Family Day</t>
  </si>
  <si>
    <t>Term 1 Ends.</t>
  </si>
  <si>
    <t>Term 2 Begins</t>
  </si>
  <si>
    <t>Half term begins (school closes at 12)</t>
  </si>
  <si>
    <t>Half term ends (school returns).</t>
  </si>
  <si>
    <t>Term 2 ends (school closes at 12).</t>
  </si>
  <si>
    <t>Term 3 begins</t>
  </si>
  <si>
    <t>Heritage Day (public holiday)</t>
  </si>
  <si>
    <t>Half term ends and school returns.</t>
  </si>
  <si>
    <t>Term 3 ends (school closes at 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</si>
</sst>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26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</fills>
  <borders count="7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124">
    <xf numFmtId="0" fontId="0" fillId="0" borderId="0" xfId="0"/>
    <xf numFmtId="0" fontId="16" fillId="0" borderId="0" xfId="0" applyFont="1"/>
    <xf numFmtId="0" fontId="17" fillId="0" borderId="0" xfId="6" applyFont="1" applyBorder="1">
      <alignment horizontal="left" vertical="top" wrapText="1" indent="1"/>
    </xf>
    <xf numFmtId="0" fontId="17" fillId="0" borderId="0" xfId="7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Alignment="1">
      <alignment horizontal="center" vertical="center"/>
    </xf>
    <xf numFmtId="0" fontId="20" fillId="0" borderId="0" xfId="0" applyFont="1" applyAlignment="1">
      <alignment horizontal="left" indent="1"/>
    </xf>
    <xf numFmtId="164" fontId="20" fillId="0" borderId="0" xfId="5" applyFont="1" applyBorder="1" applyAlignment="1">
      <alignment horizontal="left" wrapText="1" indent="1"/>
    </xf>
    <xf numFmtId="0" fontId="16" fillId="0" borderId="0" xfId="6" applyFont="1" applyBorder="1">
      <alignment horizontal="left" vertical="top" wrapText="1" indent="1"/>
    </xf>
    <xf numFmtId="164" fontId="20" fillId="0" borderId="10" xfId="5" applyFont="1" applyBorder="1" applyAlignment="1">
      <alignment horizontal="left" wrapText="1" indent="1"/>
    </xf>
    <xf numFmtId="0" fontId="16" fillId="0" borderId="11" xfId="6" applyFont="1" applyBorder="1">
      <alignment horizontal="left" vertical="top" wrapText="1" indent="1"/>
    </xf>
    <xf numFmtId="164" fontId="20" fillId="0" borderId="12" xfId="5" applyFont="1" applyBorder="1" applyAlignment="1">
      <alignment horizontal="left" wrapText="1" indent="1"/>
    </xf>
    <xf numFmtId="0" fontId="16" fillId="0" borderId="13" xfId="6" applyFont="1" applyBorder="1">
      <alignment horizontal="left" vertical="top" wrapText="1" indent="1"/>
    </xf>
    <xf numFmtId="164" fontId="20" fillId="0" borderId="21" xfId="5" applyFont="1" applyBorder="1" applyAlignment="1">
      <alignment horizontal="left" wrapText="1" indent="1"/>
    </xf>
    <xf numFmtId="0" fontId="16" fillId="0" borderId="21" xfId="6" applyFont="1" applyBorder="1">
      <alignment horizontal="left" vertical="top" wrapText="1" indent="1"/>
    </xf>
    <xf numFmtId="164" fontId="20" fillId="0" borderId="22" xfId="5" applyFont="1" applyBorder="1" applyAlignment="1">
      <alignment horizontal="left" wrapText="1" indent="1"/>
    </xf>
    <xf numFmtId="0" fontId="16" fillId="0" borderId="23" xfId="6" applyFont="1" applyBorder="1">
      <alignment horizontal="left" vertical="top" wrapText="1" indent="1"/>
    </xf>
    <xf numFmtId="164" fontId="20" fillId="0" borderId="30" xfId="5" applyFont="1" applyBorder="1" applyAlignment="1">
      <alignment horizontal="left" wrapText="1" indent="1"/>
    </xf>
    <xf numFmtId="0" fontId="16" fillId="0" borderId="30" xfId="6" applyFont="1" applyBorder="1">
      <alignment horizontal="left" vertical="top" wrapText="1" indent="1"/>
    </xf>
    <xf numFmtId="164" fontId="20" fillId="0" borderId="31" xfId="5" applyFont="1" applyBorder="1" applyAlignment="1">
      <alignment horizontal="left" wrapText="1" indent="1"/>
    </xf>
    <xf numFmtId="164" fontId="20" fillId="0" borderId="32" xfId="5" applyFont="1" applyBorder="1" applyAlignment="1">
      <alignment horizontal="left" wrapText="1" indent="1"/>
    </xf>
    <xf numFmtId="0" fontId="16" fillId="0" borderId="33" xfId="6" applyFont="1" applyBorder="1">
      <alignment horizontal="left" vertical="top" wrapText="1" indent="1"/>
    </xf>
    <xf numFmtId="0" fontId="16" fillId="0" borderId="34" xfId="6" applyFont="1" applyBorder="1">
      <alignment horizontal="left" vertical="top" wrapText="1" indent="1"/>
    </xf>
    <xf numFmtId="164" fontId="20" fillId="0" borderId="14" xfId="5" applyFont="1" applyBorder="1" applyAlignment="1">
      <alignment horizontal="left" wrapText="1" indent="1"/>
    </xf>
    <xf numFmtId="0" fontId="16" fillId="0" borderId="14" xfId="6" applyFont="1" applyBorder="1">
      <alignment horizontal="left" vertical="top" wrapText="1" indent="1"/>
    </xf>
    <xf numFmtId="164" fontId="20" fillId="0" borderId="15" xfId="5" applyFont="1" applyBorder="1" applyAlignment="1">
      <alignment horizontal="left" wrapText="1" indent="1"/>
    </xf>
    <xf numFmtId="0" fontId="16" fillId="0" borderId="16" xfId="6" applyFont="1" applyBorder="1">
      <alignment horizontal="left" vertical="top" wrapText="1" indent="1"/>
    </xf>
    <xf numFmtId="164" fontId="20" fillId="0" borderId="39" xfId="5" applyFont="1" applyBorder="1" applyAlignment="1">
      <alignment horizontal="left" wrapText="1" indent="1"/>
    </xf>
    <xf numFmtId="0" fontId="16" fillId="0" borderId="39" xfId="6" applyFont="1" applyBorder="1">
      <alignment horizontal="left" vertical="top" wrapText="1" indent="1"/>
    </xf>
    <xf numFmtId="164" fontId="20" fillId="0" borderId="40" xfId="5" applyFont="1" applyBorder="1" applyAlignment="1">
      <alignment horizontal="left" wrapText="1" indent="1"/>
    </xf>
    <xf numFmtId="0" fontId="16" fillId="0" borderId="41" xfId="6" applyFont="1" applyBorder="1">
      <alignment horizontal="left" vertical="top" wrapText="1" indent="1"/>
    </xf>
    <xf numFmtId="164" fontId="20" fillId="0" borderId="46" xfId="5" applyFont="1" applyBorder="1" applyAlignment="1">
      <alignment horizontal="left" wrapText="1" indent="1"/>
    </xf>
    <xf numFmtId="0" fontId="16" fillId="0" borderId="46" xfId="6" applyFont="1" applyBorder="1">
      <alignment horizontal="left" vertical="top" wrapText="1" indent="1"/>
    </xf>
    <xf numFmtId="164" fontId="20" fillId="0" borderId="47" xfId="5" applyFont="1" applyBorder="1" applyAlignment="1">
      <alignment horizontal="left" wrapText="1" indent="1"/>
    </xf>
    <xf numFmtId="164" fontId="20" fillId="0" borderId="48" xfId="5" applyFont="1" applyBorder="1" applyAlignment="1">
      <alignment horizontal="left" wrapText="1" indent="1"/>
    </xf>
    <xf numFmtId="0" fontId="16" fillId="0" borderId="49" xfId="6" applyFont="1" applyBorder="1">
      <alignment horizontal="left" vertical="top" wrapText="1" indent="1"/>
    </xf>
    <xf numFmtId="0" fontId="16" fillId="0" borderId="50" xfId="6" applyFont="1" applyBorder="1">
      <alignment horizontal="left" vertical="top" wrapText="1" indent="1"/>
    </xf>
    <xf numFmtId="164" fontId="20" fillId="0" borderId="55" xfId="5" applyFont="1" applyBorder="1" applyAlignment="1">
      <alignment horizontal="left" wrapText="1" indent="1"/>
    </xf>
    <xf numFmtId="0" fontId="16" fillId="0" borderId="55" xfId="6" applyFont="1" applyBorder="1">
      <alignment horizontal="left" vertical="top" wrapText="1" indent="1"/>
    </xf>
    <xf numFmtId="164" fontId="20" fillId="0" borderId="56" xfId="5" applyFont="1" applyBorder="1" applyAlignment="1">
      <alignment horizontal="left" wrapText="1" indent="1"/>
    </xf>
    <xf numFmtId="164" fontId="20" fillId="0" borderId="57" xfId="5" applyFont="1" applyBorder="1" applyAlignment="1">
      <alignment horizontal="left" wrapText="1" indent="1"/>
    </xf>
    <xf numFmtId="0" fontId="16" fillId="0" borderId="58" xfId="6" applyFont="1" applyBorder="1">
      <alignment horizontal="left" vertical="top" wrapText="1" indent="1"/>
    </xf>
    <xf numFmtId="0" fontId="16" fillId="0" borderId="59" xfId="6" applyFont="1" applyBorder="1">
      <alignment horizontal="left" vertical="top" wrapText="1" indent="1"/>
    </xf>
    <xf numFmtId="164" fontId="20" fillId="0" borderId="24" xfId="5" applyFont="1" applyBorder="1" applyAlignment="1">
      <alignment horizontal="left" wrapText="1" indent="1"/>
    </xf>
    <xf numFmtId="0" fontId="16" fillId="0" borderId="25" xfId="6" applyFont="1" applyBorder="1">
      <alignment horizontal="left" vertical="top" wrapText="1" indent="1"/>
    </xf>
    <xf numFmtId="164" fontId="23" fillId="0" borderId="14" xfId="5" applyFont="1" applyBorder="1" applyAlignment="1">
      <alignment horizontal="left" wrapText="1" indent="1"/>
    </xf>
    <xf numFmtId="0" fontId="24" fillId="0" borderId="14" xfId="6" applyFont="1" applyBorder="1">
      <alignment horizontal="left" vertical="top" wrapText="1" indent="1"/>
    </xf>
    <xf numFmtId="164" fontId="23" fillId="0" borderId="12" xfId="5" applyFont="1" applyBorder="1" applyAlignment="1">
      <alignment horizontal="left" wrapText="1" indent="1"/>
    </xf>
    <xf numFmtId="0" fontId="24" fillId="0" borderId="13" xfId="6" applyFont="1" applyBorder="1">
      <alignment horizontal="left" vertical="top" wrapText="1" indent="1"/>
    </xf>
    <xf numFmtId="164" fontId="23" fillId="0" borderId="0" xfId="5" applyFont="1" applyBorder="1" applyAlignment="1">
      <alignment horizontal="left" wrapText="1" indent="1"/>
    </xf>
    <xf numFmtId="0" fontId="24" fillId="0" borderId="0" xfId="6" applyFont="1" applyBorder="1">
      <alignment horizontal="left" vertical="top" wrapText="1" indent="1"/>
    </xf>
    <xf numFmtId="164" fontId="23" fillId="0" borderId="15" xfId="5" applyFont="1" applyBorder="1" applyAlignment="1">
      <alignment horizontal="left" wrapText="1" indent="1"/>
    </xf>
    <xf numFmtId="0" fontId="24" fillId="0" borderId="16" xfId="6" applyFont="1" applyBorder="1">
      <alignment horizontal="left" vertical="top" wrapText="1" indent="1"/>
    </xf>
    <xf numFmtId="0" fontId="21" fillId="8" borderId="64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65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70" xfId="10" applyFont="1" applyFill="1" applyBorder="1" applyAlignment="1">
      <alignment horizontal="center" vertical="center"/>
    </xf>
    <xf numFmtId="0" fontId="22" fillId="9" borderId="71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72" xfId="10" applyFont="1" applyFill="1" applyBorder="1" applyAlignment="1">
      <alignment horizontal="center" vertical="center"/>
    </xf>
    <xf numFmtId="0" fontId="22" fillId="10" borderId="73" xfId="10" applyFont="1" applyFill="1" applyBorder="1" applyAlignment="1">
      <alignment horizontal="center" vertical="center"/>
    </xf>
    <xf numFmtId="0" fontId="22" fillId="8" borderId="64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65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74" xfId="10" applyFont="1" applyFill="1" applyBorder="1" applyAlignment="1">
      <alignment horizontal="center" vertical="center"/>
    </xf>
    <xf numFmtId="0" fontId="22" fillId="11" borderId="75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68" xfId="10" applyFont="1" applyFill="1" applyBorder="1" applyAlignment="1">
      <alignment horizontal="center" vertical="center"/>
    </xf>
    <xf numFmtId="0" fontId="22" fillId="12" borderId="66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69" xfId="10" applyFont="1" applyFill="1" applyBorder="1" applyAlignment="1">
      <alignment horizontal="center" vertical="center"/>
    </xf>
    <xf numFmtId="0" fontId="22" fillId="13" borderId="67" xfId="10" applyFont="1" applyFill="1" applyBorder="1" applyAlignment="1">
      <alignment horizontal="center" vertical="center"/>
    </xf>
    <xf numFmtId="0" fontId="19" fillId="0" borderId="0" xfId="2" applyFont="1" applyAlignment="1">
      <alignment horizontal="left" vertical="center"/>
    </xf>
    <xf numFmtId="0" fontId="18" fillId="0" borderId="51" xfId="8" applyFont="1" applyBorder="1" applyAlignment="1">
      <alignment horizontal="left" wrapText="1" indent="1"/>
    </xf>
    <xf numFmtId="0" fontId="18" fillId="0" borderId="48" xfId="8" applyFont="1" applyBorder="1" applyAlignment="1">
      <alignment horizontal="left" wrapText="1" indent="1"/>
    </xf>
    <xf numFmtId="0" fontId="18" fillId="0" borderId="52" xfId="8" applyFont="1" applyBorder="1" applyAlignment="1">
      <alignment horizontal="left" wrapText="1" indent="1"/>
    </xf>
    <xf numFmtId="0" fontId="18" fillId="0" borderId="17" xfId="8" applyFont="1" applyBorder="1" applyAlignment="1">
      <alignment horizontal="left" wrapText="1" indent="1"/>
    </xf>
    <xf numFmtId="0" fontId="18" fillId="0" borderId="15" xfId="8" applyFont="1" applyBorder="1" applyAlignment="1">
      <alignment horizontal="left" wrapText="1" indent="1"/>
    </xf>
    <xf numFmtId="0" fontId="18" fillId="0" borderId="18" xfId="8" applyFont="1" applyBorder="1" applyAlignment="1">
      <alignment horizontal="left" wrapText="1" indent="1"/>
    </xf>
    <xf numFmtId="0" fontId="16" fillId="0" borderId="53" xfId="7" applyFont="1" applyBorder="1" applyAlignment="1">
      <alignment horizontal="left" vertical="top" wrapText="1" indent="1"/>
    </xf>
    <xf numFmtId="0" fontId="16" fillId="0" borderId="50" xfId="7" applyFont="1" applyBorder="1" applyAlignment="1">
      <alignment horizontal="left" vertical="top" wrapText="1" indent="1"/>
    </xf>
    <xf numFmtId="0" fontId="16" fillId="0" borderId="54" xfId="7" applyFont="1" applyBorder="1" applyAlignment="1">
      <alignment horizontal="left" vertical="top" wrapText="1" indent="1"/>
    </xf>
    <xf numFmtId="0" fontId="16" fillId="0" borderId="19" xfId="7" applyFont="1" applyBorder="1" applyAlignment="1">
      <alignment horizontal="left" vertical="top" wrapText="1" indent="1"/>
    </xf>
    <xf numFmtId="0" fontId="16" fillId="0" borderId="16" xfId="7" applyFont="1" applyBorder="1" applyAlignment="1">
      <alignment horizontal="left" vertical="top" wrapText="1" indent="1"/>
    </xf>
    <xf numFmtId="0" fontId="16" fillId="0" borderId="20" xfId="7" applyFont="1" applyBorder="1" applyAlignment="1">
      <alignment horizontal="left" vertical="top" wrapText="1" indent="1"/>
    </xf>
    <xf numFmtId="0" fontId="18" fillId="0" borderId="60" xfId="8" applyFont="1" applyBorder="1" applyAlignment="1">
      <alignment horizontal="left" wrapText="1" indent="1"/>
    </xf>
    <xf numFmtId="0" fontId="18" fillId="0" borderId="57" xfId="8" applyFont="1" applyBorder="1" applyAlignment="1">
      <alignment horizontal="left" wrapText="1" indent="1"/>
    </xf>
    <xf numFmtId="0" fontId="18" fillId="0" borderId="61" xfId="8" applyFont="1" applyBorder="1" applyAlignment="1">
      <alignment horizontal="left" wrapText="1" indent="1"/>
    </xf>
    <xf numFmtId="0" fontId="16" fillId="0" borderId="62" xfId="7" applyFont="1" applyBorder="1" applyAlignment="1">
      <alignment horizontal="left" vertical="top" wrapText="1" indent="1"/>
    </xf>
    <xf numFmtId="0" fontId="16" fillId="0" borderId="59" xfId="7" applyFont="1" applyBorder="1" applyAlignment="1">
      <alignment horizontal="left" vertical="top" wrapText="1" indent="1"/>
    </xf>
    <xf numFmtId="0" fontId="16" fillId="0" borderId="63" xfId="7" applyFont="1" applyBorder="1" applyAlignment="1">
      <alignment horizontal="left" vertical="top" wrapText="1" indent="1"/>
    </xf>
    <xf numFmtId="0" fontId="16" fillId="0" borderId="28" xfId="7" applyFont="1" applyBorder="1" applyAlignment="1">
      <alignment horizontal="left" vertical="top" wrapText="1" indent="1"/>
    </xf>
    <xf numFmtId="0" fontId="16" fillId="0" borderId="25" xfId="7" applyFont="1" applyBorder="1" applyAlignment="1">
      <alignment horizontal="left" vertical="top" wrapText="1" indent="1"/>
    </xf>
    <xf numFmtId="0" fontId="16" fillId="0" borderId="29" xfId="7" applyFont="1" applyBorder="1" applyAlignment="1">
      <alignment horizontal="left" vertical="top" wrapText="1" indent="1"/>
    </xf>
    <xf numFmtId="0" fontId="16" fillId="0" borderId="37" xfId="7" applyFont="1" applyBorder="1" applyAlignment="1">
      <alignment horizontal="left" vertical="top" wrapText="1" indent="1"/>
    </xf>
    <xf numFmtId="0" fontId="16" fillId="0" borderId="34" xfId="7" applyFont="1" applyBorder="1" applyAlignment="1">
      <alignment horizontal="left" vertical="top" wrapText="1" indent="1"/>
    </xf>
    <xf numFmtId="0" fontId="16" fillId="0" borderId="38" xfId="7" applyFont="1" applyBorder="1" applyAlignment="1">
      <alignment horizontal="left" vertical="top" wrapText="1" indent="1"/>
    </xf>
    <xf numFmtId="0" fontId="18" fillId="0" borderId="35" xfId="8" applyFont="1" applyBorder="1" applyAlignment="1">
      <alignment horizontal="left" wrapText="1" indent="1"/>
    </xf>
    <xf numFmtId="0" fontId="18" fillId="0" borderId="32" xfId="8" applyFont="1" applyBorder="1" applyAlignment="1">
      <alignment horizontal="left" wrapText="1" indent="1"/>
    </xf>
    <xf numFmtId="0" fontId="18" fillId="0" borderId="36" xfId="8" applyFont="1" applyBorder="1" applyAlignment="1">
      <alignment horizontal="left" wrapText="1" indent="1"/>
    </xf>
    <xf numFmtId="0" fontId="25" fillId="0" borderId="17" xfId="8" applyFont="1" applyBorder="1" applyAlignment="1">
      <alignment horizontal="left" wrapText="1" indent="1"/>
    </xf>
    <xf numFmtId="0" fontId="25" fillId="0" borderId="15" xfId="8" applyFont="1" applyBorder="1" applyAlignment="1">
      <alignment horizontal="left" wrapText="1" indent="1"/>
    </xf>
    <xf numFmtId="0" fontId="25" fillId="0" borderId="18" xfId="8" applyFont="1" applyBorder="1" applyAlignment="1">
      <alignment horizontal="left" wrapText="1" indent="1"/>
    </xf>
    <xf numFmtId="0" fontId="24" fillId="0" borderId="19" xfId="7" applyFont="1" applyBorder="1" applyAlignment="1">
      <alignment horizontal="left" vertical="top" wrapText="1" indent="1"/>
    </xf>
    <xf numFmtId="0" fontId="24" fillId="0" borderId="16" xfId="7" applyFont="1" applyBorder="1" applyAlignment="1">
      <alignment horizontal="left" vertical="top" wrapText="1" indent="1"/>
    </xf>
    <xf numFmtId="0" fontId="24" fillId="0" borderId="20" xfId="7" applyFont="1" applyBorder="1" applyAlignment="1">
      <alignment horizontal="left" vertical="top" wrapText="1" indent="1"/>
    </xf>
    <xf numFmtId="0" fontId="16" fillId="0" borderId="44" xfId="7" applyFont="1" applyBorder="1" applyAlignment="1">
      <alignment horizontal="left" vertical="top" wrapText="1" indent="1"/>
    </xf>
    <xf numFmtId="0" fontId="16" fillId="0" borderId="41" xfId="7" applyFont="1" applyBorder="1" applyAlignment="1">
      <alignment horizontal="left" vertical="top" wrapText="1" indent="1"/>
    </xf>
    <xf numFmtId="0" fontId="16" fillId="0" borderId="45" xfId="7" applyFont="1" applyBorder="1" applyAlignment="1">
      <alignment horizontal="left" vertical="top" wrapText="1" indent="1"/>
    </xf>
    <xf numFmtId="0" fontId="18" fillId="0" borderId="42" xfId="8" applyFont="1" applyBorder="1" applyAlignment="1">
      <alignment horizontal="left" wrapText="1" indent="1"/>
    </xf>
    <xf numFmtId="0" fontId="18" fillId="0" borderId="40" xfId="8" applyFont="1" applyBorder="1" applyAlignment="1">
      <alignment horizontal="left" wrapText="1" indent="1"/>
    </xf>
    <xf numFmtId="0" fontId="18" fillId="0" borderId="43" xfId="8" applyFont="1" applyBorder="1" applyAlignment="1">
      <alignment horizontal="left" wrapText="1" indent="1"/>
    </xf>
    <xf numFmtId="0" fontId="18" fillId="0" borderId="26" xfId="8" applyFont="1" applyBorder="1" applyAlignment="1">
      <alignment horizontal="left" wrapText="1" indent="1"/>
    </xf>
    <xf numFmtId="0" fontId="18" fillId="0" borderId="24" xfId="8" applyFont="1" applyBorder="1" applyAlignment="1">
      <alignment horizontal="left" wrapText="1" indent="1"/>
    </xf>
    <xf numFmtId="0" fontId="18" fillId="0" borderId="27" xfId="8" applyFont="1" applyBorder="1" applyAlignment="1">
      <alignment horizontal="left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0</xdr:row>
      <xdr:rowOff>0</xdr:rowOff>
    </xdr:from>
    <xdr:to>
      <xdr:col>7</xdr:col>
      <xdr:colOff>1390650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EC4743-DCD9-4524-94BF-FFEADCB755B1}"/>
            </a:ext>
            <a:ext uri="{147F2762-F138-4A5C-976F-8EAC2B608ADB}">
              <a16:predDERef xmlns:a16="http://schemas.microsoft.com/office/drawing/2014/main" pred="{C563962D-2999-4A8C-B669-36126C198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5" y="0"/>
          <a:ext cx="12954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1114425</xdr:colOff>
      <xdr:row>16</xdr:row>
      <xdr:rowOff>95250</xdr:rowOff>
    </xdr:from>
    <xdr:to>
      <xdr:col>7</xdr:col>
      <xdr:colOff>1419225</xdr:colOff>
      <xdr:row>18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AB5AE2-C363-4F11-81D5-B708C1B402C9}"/>
            </a:ext>
            <a:ext uri="{147F2762-F138-4A5C-976F-8EAC2B608ADB}">
              <a16:predDERef xmlns:a16="http://schemas.microsoft.com/office/drawing/2014/main" pred="{C4EC4743-DCD9-4524-94BF-FFEADCB7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1350" y="7553325"/>
          <a:ext cx="3181350" cy="12668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</xdr:row>
      <xdr:rowOff>19050</xdr:rowOff>
    </xdr:from>
    <xdr:to>
      <xdr:col>7</xdr:col>
      <xdr:colOff>1428750</xdr:colOff>
      <xdr:row>34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6AB110-2175-48C0-B1B9-DE4C9B5BE1BD}"/>
            </a:ext>
            <a:ext uri="{147F2762-F138-4A5C-976F-8EAC2B608ADB}">
              <a16:predDERef xmlns:a16="http://schemas.microsoft.com/office/drawing/2014/main" pred="{75AB5AE2-C363-4F11-81D5-B708C1B4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5200" y="15049500"/>
          <a:ext cx="28670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1333500</xdr:colOff>
      <xdr:row>48</xdr:row>
      <xdr:rowOff>28575</xdr:rowOff>
    </xdr:from>
    <xdr:to>
      <xdr:col>8</xdr:col>
      <xdr:colOff>85725</xdr:colOff>
      <xdr:row>50</xdr:row>
      <xdr:rowOff>19050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82059B-7557-4EB0-91AA-52DE87129CCA}"/>
            </a:ext>
            <a:ext uri="{147F2762-F138-4A5C-976F-8EAC2B608ADB}">
              <a16:predDERef xmlns:a16="http://schemas.microsoft.com/office/drawing/2014/main" pred="{AA6AB110-2175-48C0-B1B9-DE4C9B5BE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0425" y="22402800"/>
          <a:ext cx="3067050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64</xdr:row>
      <xdr:rowOff>95250</xdr:rowOff>
    </xdr:from>
    <xdr:to>
      <xdr:col>8</xdr:col>
      <xdr:colOff>38100</xdr:colOff>
      <xdr:row>65</xdr:row>
      <xdr:rowOff>1123950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9CDEF7-CFEE-4C9E-B562-DD2943B40F38}"/>
            </a:ext>
            <a:ext uri="{147F2762-F138-4A5C-976F-8EAC2B608ADB}">
              <a16:predDERef xmlns:a16="http://schemas.microsoft.com/office/drawing/2014/main" pred="{C982059B-7557-4EB0-91AA-52DE87129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62825" y="29927550"/>
          <a:ext cx="2867025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80</xdr:row>
      <xdr:rowOff>85725</xdr:rowOff>
    </xdr:from>
    <xdr:to>
      <xdr:col>8</xdr:col>
      <xdr:colOff>9525</xdr:colOff>
      <xdr:row>82</xdr:row>
      <xdr:rowOff>28575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FA49CD-8BCC-47FC-BD11-D514A8C38F03}"/>
            </a:ext>
            <a:ext uri="{147F2762-F138-4A5C-976F-8EAC2B608ADB}">
              <a16:predDERef xmlns:a16="http://schemas.microsoft.com/office/drawing/2014/main" pred="{CF9CDEF7-CFEE-4C9E-B562-DD2943B4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53300" y="37376100"/>
          <a:ext cx="2847975" cy="12668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97</xdr:row>
      <xdr:rowOff>209550</xdr:rowOff>
    </xdr:from>
    <xdr:to>
      <xdr:col>8</xdr:col>
      <xdr:colOff>0</xdr:colOff>
      <xdr:row>97</xdr:row>
      <xdr:rowOff>1162050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07031C5-862F-46C1-9AA6-05C94999B762}"/>
            </a:ext>
            <a:ext uri="{147F2762-F138-4A5C-976F-8EAC2B608ADB}">
              <a16:predDERef xmlns:a16="http://schemas.microsoft.com/office/drawing/2014/main" pred="{64FA49CD-8BCC-47FC-BD11-D514A8C3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24925" y="45072300"/>
          <a:ext cx="126682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111</xdr:row>
      <xdr:rowOff>342900</xdr:rowOff>
    </xdr:from>
    <xdr:to>
      <xdr:col>8</xdr:col>
      <xdr:colOff>9525</xdr:colOff>
      <xdr:row>114</xdr:row>
      <xdr:rowOff>47625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782BFC6-3370-47EC-BB59-474FE2755E0E}"/>
            </a:ext>
            <a:ext uri="{147F2762-F138-4A5C-976F-8EAC2B608ADB}">
              <a16:predDERef xmlns:a16="http://schemas.microsoft.com/office/drawing/2014/main" pred="{C07031C5-862F-46C1-9AA6-05C94999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86675" y="51901725"/>
          <a:ext cx="25146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128</xdr:row>
      <xdr:rowOff>0</xdr:rowOff>
    </xdr:from>
    <xdr:to>
      <xdr:col>8</xdr:col>
      <xdr:colOff>9525</xdr:colOff>
      <xdr:row>129</xdr:row>
      <xdr:rowOff>1200150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0DB830F-1F65-4889-A782-D2FEB8B23C26}"/>
            </a:ext>
            <a:ext uri="{147F2762-F138-4A5C-976F-8EAC2B608ADB}">
              <a16:predDERef xmlns:a16="http://schemas.microsoft.com/office/drawing/2014/main" pred="{7782BFC6-3370-47EC-BB59-474FE275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86650" y="59664600"/>
          <a:ext cx="2714625" cy="13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145</xdr:row>
      <xdr:rowOff>28575</xdr:rowOff>
    </xdr:from>
    <xdr:to>
      <xdr:col>8</xdr:col>
      <xdr:colOff>19050</xdr:colOff>
      <xdr:row>146</xdr:row>
      <xdr:rowOff>57150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B252238-CE6B-4F59-A20A-D332464C64B4}"/>
            </a:ext>
            <a:ext uri="{147F2762-F138-4A5C-976F-8EAC2B608ADB}">
              <a16:predDERef xmlns:a16="http://schemas.microsoft.com/office/drawing/2014/main" pred="{60DB830F-1F65-4889-A782-D2FEB8B2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05675" y="67265550"/>
          <a:ext cx="29051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160</xdr:row>
      <xdr:rowOff>38100</xdr:rowOff>
    </xdr:from>
    <xdr:to>
      <xdr:col>8</xdr:col>
      <xdr:colOff>9525</xdr:colOff>
      <xdr:row>161</xdr:row>
      <xdr:rowOff>1181100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E6F7525-E986-43F1-BF72-F202A89234E6}"/>
            </a:ext>
            <a:ext uri="{147F2762-F138-4A5C-976F-8EAC2B608ADB}">
              <a16:predDERef xmlns:a16="http://schemas.microsoft.com/office/drawing/2014/main" pred="{7B252238-CE6B-4F59-A20A-D332464C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57975" y="74618850"/>
          <a:ext cx="3543300" cy="1257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176</xdr:row>
      <xdr:rowOff>104775</xdr:rowOff>
    </xdr:from>
    <xdr:to>
      <xdr:col>8</xdr:col>
      <xdr:colOff>19050</xdr:colOff>
      <xdr:row>179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93B84B-B8EF-470C-90AE-3312A6E6A321}"/>
            </a:ext>
            <a:ext uri="{147F2762-F138-4A5C-976F-8EAC2B608ADB}">
              <a16:predDERef xmlns:a16="http://schemas.microsoft.com/office/drawing/2014/main" pred="{4E6F7525-E986-43F1-BF72-F202A8923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62825" y="82143600"/>
          <a:ext cx="2847975" cy="1343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tabSelected="1" zoomScaleNormal="100" zoomScaleSheetLayoutView="55" workbookViewId="0">
      <selection activeCell="H90" sqref="H90"/>
    </sheetView>
  </sheetViews>
  <sheetFormatPr defaultColWidth="8.75" defaultRowHeight="13.9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>
      <c r="A1" s="1" t="s">
        <v>0</v>
      </c>
      <c r="I1" s="1" t="s">
        <v>0</v>
      </c>
    </row>
    <row r="2" spans="1:9" ht="95.25" customHeight="1">
      <c r="B2" s="5">
        <v>2021</v>
      </c>
      <c r="C2" s="81" t="s">
        <v>1</v>
      </c>
      <c r="D2" s="81"/>
    </row>
    <row r="3" spans="1:9" ht="9" customHeight="1"/>
    <row r="4" spans="1:9" s="4" customFormat="1" ht="24" customHeight="1">
      <c r="B4" s="53" t="s">
        <v>2</v>
      </c>
      <c r="C4" s="54" t="str">
        <f>(TEXT(C5,"dddd"))</f>
        <v>Tuesday</v>
      </c>
      <c r="D4" s="55" t="str">
        <f>TEXT(D5,"dddd")</f>
        <v>Wednesday</v>
      </c>
      <c r="E4" s="54" t="str">
        <f>TEXT(E5,"dddd")</f>
        <v>Thursday</v>
      </c>
      <c r="F4" s="55" t="str">
        <f>TEXT(F5,"dddd")</f>
        <v>Friday</v>
      </c>
      <c r="G4" s="54" t="str">
        <f>TEXT(G5,"dddd")</f>
        <v>Saturday</v>
      </c>
      <c r="H4" s="56" t="str">
        <f>(TEXT(H5,"dddd"))</f>
        <v>Sunday</v>
      </c>
    </row>
    <row r="5" spans="1:9" s="6" customFormat="1" ht="24" customHeight="1">
      <c r="B5" s="45">
        <f t="array" ref="B5:H5">Days+1+DATE(Calendar1Year,Calendar1MonthOption,1)-WEEKDAY(DATE(Calendar1Year,Calendar1MonthOption,1),WeekdayOption)</f>
        <v>44193</v>
      </c>
      <c r="C5" s="49">
        <v>44194</v>
      </c>
      <c r="D5" s="45">
        <v>44195</v>
      </c>
      <c r="E5" s="49">
        <v>44196</v>
      </c>
      <c r="F5" s="45">
        <v>44197</v>
      </c>
      <c r="G5" s="49">
        <v>44198</v>
      </c>
      <c r="H5" s="45">
        <v>44199</v>
      </c>
    </row>
    <row r="6" spans="1:9" ht="51" customHeight="1">
      <c r="B6" s="46"/>
      <c r="C6" s="50"/>
      <c r="D6" s="46"/>
      <c r="E6" s="50"/>
      <c r="F6" s="46"/>
      <c r="G6" s="50"/>
      <c r="H6" s="46"/>
    </row>
    <row r="7" spans="1:9" s="6" customFormat="1" ht="24" customHeight="1">
      <c r="B7" s="47">
        <f t="array" ref="B7:H7">Days+8+DATE(Calendar1Year,Calendar1MonthOption,1)-WEEKDAY(DATE(Calendar1Year,Calendar1MonthOption,1),WeekdayOption)</f>
        <v>44200</v>
      </c>
      <c r="C7" s="51">
        <v>44201</v>
      </c>
      <c r="D7" s="47">
        <v>44202</v>
      </c>
      <c r="E7" s="51">
        <v>44203</v>
      </c>
      <c r="F7" s="47">
        <v>44204</v>
      </c>
      <c r="G7" s="51">
        <v>44205</v>
      </c>
      <c r="H7" s="47">
        <v>44206</v>
      </c>
    </row>
    <row r="8" spans="1:9" ht="51" customHeight="1">
      <c r="B8" s="48"/>
      <c r="C8" s="52"/>
      <c r="D8" s="48"/>
      <c r="E8" s="52"/>
      <c r="F8" s="48"/>
      <c r="G8" s="52"/>
      <c r="H8" s="48"/>
    </row>
    <row r="9" spans="1:9" s="6" customFormat="1" ht="24" customHeight="1">
      <c r="B9" s="45">
        <f t="array" ref="B9:H9">Days+15+DATE(Calendar1Year,Calendar1MonthOption,1)-WEEKDAY(DATE(Calendar1Year,Calendar1MonthOption,1),WeekdayOption)</f>
        <v>44207</v>
      </c>
      <c r="C9" s="49">
        <v>44208</v>
      </c>
      <c r="D9" s="45">
        <v>44209</v>
      </c>
      <c r="E9" s="49">
        <v>44210</v>
      </c>
      <c r="F9" s="45">
        <v>44211</v>
      </c>
      <c r="G9" s="49">
        <v>44212</v>
      </c>
      <c r="H9" s="45">
        <v>44213</v>
      </c>
    </row>
    <row r="10" spans="1:9" ht="51" customHeight="1">
      <c r="B10" s="46"/>
      <c r="C10" s="50"/>
      <c r="D10" s="46"/>
      <c r="E10" s="50"/>
      <c r="F10" s="46"/>
      <c r="G10" s="50"/>
      <c r="H10" s="46"/>
    </row>
    <row r="11" spans="1:9" s="6" customFormat="1" ht="24" customHeight="1">
      <c r="B11" s="47">
        <f t="array" ref="B11:H11">Days+22+DATE(Calendar1Year,Calendar1MonthOption,1)-WEEKDAY(DATE(Calendar1Year,Calendar1MonthOption,1),WeekdayOption)</f>
        <v>44214</v>
      </c>
      <c r="C11" s="51">
        <v>44215</v>
      </c>
      <c r="D11" s="47">
        <v>44216</v>
      </c>
      <c r="E11" s="51">
        <v>44217</v>
      </c>
      <c r="F11" s="47">
        <v>44218</v>
      </c>
      <c r="G11" s="51">
        <v>44219</v>
      </c>
      <c r="H11" s="47">
        <v>44220</v>
      </c>
    </row>
    <row r="12" spans="1:9" ht="51" customHeight="1">
      <c r="B12" s="48" t="s">
        <v>3</v>
      </c>
      <c r="C12" s="52"/>
      <c r="D12" s="48"/>
      <c r="E12" s="52"/>
      <c r="F12" s="48"/>
      <c r="G12" s="52"/>
      <c r="H12" s="48"/>
    </row>
    <row r="13" spans="1:9" s="6" customFormat="1" ht="24" customHeight="1">
      <c r="B13" s="45">
        <f t="array" ref="B13:H13">Days+29+DATE(Calendar1Year,Calendar1MonthOption,1)-WEEKDAY(DATE(Calendar1Year,Calendar1MonthOption,1),WeekdayOption)</f>
        <v>44221</v>
      </c>
      <c r="C13" s="49">
        <v>44222</v>
      </c>
      <c r="D13" s="45">
        <v>44223</v>
      </c>
      <c r="E13" s="49">
        <v>44224</v>
      </c>
      <c r="F13" s="45">
        <v>44225</v>
      </c>
      <c r="G13" s="49">
        <v>44226</v>
      </c>
      <c r="H13" s="45">
        <v>44227</v>
      </c>
    </row>
    <row r="14" spans="1:9" ht="51" customHeight="1">
      <c r="B14" s="46"/>
      <c r="C14" s="50"/>
      <c r="D14" s="46"/>
      <c r="E14" s="50"/>
      <c r="F14" s="46"/>
      <c r="G14" s="50"/>
      <c r="H14" s="46"/>
    </row>
    <row r="15" spans="1:9" s="6" customFormat="1" ht="24" customHeight="1">
      <c r="B15" s="47">
        <f t="array" ref="B15:C15">Days+36+DATE(Calendar1Year,Calendar1MonthOption,1)-WEEKDAY(DATE(Calendar1Year,Calendar1MonthOption,1),WeekdayOption)</f>
        <v>44228</v>
      </c>
      <c r="C15" s="51">
        <v>44229</v>
      </c>
      <c r="D15" s="109" t="s">
        <v>4</v>
      </c>
      <c r="E15" s="110"/>
      <c r="F15" s="110"/>
      <c r="G15" s="110"/>
      <c r="H15" s="111"/>
    </row>
    <row r="16" spans="1:9" ht="51" customHeight="1">
      <c r="B16" s="48"/>
      <c r="C16" s="52"/>
      <c r="D16" s="112"/>
      <c r="E16" s="113"/>
      <c r="F16" s="113"/>
      <c r="G16" s="113"/>
      <c r="H16" s="114"/>
    </row>
    <row r="17" spans="2:8" ht="9" customHeight="1">
      <c r="B17" s="2"/>
      <c r="C17" s="2"/>
      <c r="D17" s="3"/>
      <c r="E17" s="3"/>
      <c r="F17" s="3"/>
      <c r="G17" s="3"/>
      <c r="H17" s="3"/>
    </row>
    <row r="18" spans="2:8" ht="95.25" customHeight="1">
      <c r="B18" s="5">
        <f>YEAR(DATE(Calendar1Year,Calendar1MonthOption+1,1))</f>
        <v>2021</v>
      </c>
      <c r="C18" s="81" t="str">
        <f>TEXT(DATE(Calendar1Year,Calendar1MonthOption+1,1),"mmmm")</f>
        <v>February</v>
      </c>
      <c r="D18" s="81"/>
    </row>
    <row r="19" spans="2:8" ht="9" customHeight="1"/>
    <row r="20" spans="2:8" s="4" customFormat="1" ht="24" customHeight="1">
      <c r="B20" s="75" t="str">
        <f t="shared" ref="B20:H20" si="0">TEXT(B21,"dddd")</f>
        <v>Monday</v>
      </c>
      <c r="C20" s="73" t="str">
        <f t="shared" si="0"/>
        <v>Tuesday</v>
      </c>
      <c r="D20" s="74" t="str">
        <f t="shared" si="0"/>
        <v>Wednesday</v>
      </c>
      <c r="E20" s="73" t="str">
        <f t="shared" si="0"/>
        <v>Thursday</v>
      </c>
      <c r="F20" s="74" t="str">
        <f t="shared" si="0"/>
        <v>Friday</v>
      </c>
      <c r="G20" s="73" t="str">
        <f t="shared" si="0"/>
        <v>Saturday</v>
      </c>
      <c r="H20" s="76" t="str">
        <f t="shared" si="0"/>
        <v>Sunday</v>
      </c>
    </row>
    <row r="21" spans="2:8" s="6" customFormat="1" ht="24" customHeight="1">
      <c r="B21" s="13">
        <f t="array" ref="B21:H21">Days+1+DATE(Calendar2Year,Calendar2MonthOption,1)-WEEKDAY(DATE(Calendar2Year,Calendar2MonthOption,1),WeekdayOption)</f>
        <v>44228</v>
      </c>
      <c r="C21" s="7">
        <v>44229</v>
      </c>
      <c r="D21" s="13">
        <v>44230</v>
      </c>
      <c r="E21" s="7">
        <v>44231</v>
      </c>
      <c r="F21" s="13">
        <v>44232</v>
      </c>
      <c r="G21" s="7">
        <v>44233</v>
      </c>
      <c r="H21" s="13">
        <v>44234</v>
      </c>
    </row>
    <row r="22" spans="2:8" ht="51" customHeight="1">
      <c r="B22" s="14"/>
      <c r="C22" s="8"/>
      <c r="D22" s="14"/>
      <c r="E22" s="8"/>
      <c r="F22" s="14"/>
      <c r="G22" s="8"/>
      <c r="H22" s="14"/>
    </row>
    <row r="23" spans="2:8" s="6" customFormat="1" ht="24" customHeight="1">
      <c r="B23" s="15">
        <f t="array" ref="B23:H23">Days+8+DATE(Calendar2Year,Calendar2MonthOption,1)-WEEKDAY(DATE(Calendar2Year,Calendar2MonthOption,1),WeekdayOption)</f>
        <v>44235</v>
      </c>
      <c r="C23" s="43">
        <v>44236</v>
      </c>
      <c r="D23" s="15">
        <v>44237</v>
      </c>
      <c r="E23" s="43">
        <v>44238</v>
      </c>
      <c r="F23" s="15">
        <v>44239</v>
      </c>
      <c r="G23" s="43">
        <v>44240</v>
      </c>
      <c r="H23" s="15">
        <v>44241</v>
      </c>
    </row>
    <row r="24" spans="2:8" ht="51" customHeight="1">
      <c r="B24" s="16"/>
      <c r="C24" s="44"/>
      <c r="D24" s="16"/>
      <c r="E24" s="44"/>
      <c r="F24" s="16"/>
      <c r="G24" s="44"/>
      <c r="H24" s="16"/>
    </row>
    <row r="25" spans="2:8" s="6" customFormat="1" ht="24" customHeight="1">
      <c r="B25" s="13">
        <f t="array" ref="B25:H25">Days+15+DATE(Calendar2Year,Calendar2MonthOption,1)-WEEKDAY(DATE(Calendar2Year,Calendar2MonthOption,1),WeekdayOption)</f>
        <v>44242</v>
      </c>
      <c r="C25" s="7">
        <v>44243</v>
      </c>
      <c r="D25" s="13">
        <v>44244</v>
      </c>
      <c r="E25" s="7">
        <v>44245</v>
      </c>
      <c r="F25" s="13">
        <v>44246</v>
      </c>
      <c r="G25" s="7">
        <v>44247</v>
      </c>
      <c r="H25" s="13">
        <v>44248</v>
      </c>
    </row>
    <row r="26" spans="2:8" ht="51" customHeight="1">
      <c r="B26" s="14"/>
      <c r="C26" s="8"/>
      <c r="D26" s="14"/>
      <c r="E26" s="8"/>
      <c r="F26" s="14"/>
      <c r="G26" s="8"/>
      <c r="H26" s="14"/>
    </row>
    <row r="27" spans="2:8" s="6" customFormat="1" ht="24" customHeight="1">
      <c r="B27" s="15">
        <f t="array" ref="B27:H27">Days+22+DATE(Calendar2Year,Calendar2MonthOption,1)-WEEKDAY(DATE(Calendar2Year,Calendar2MonthOption,1),WeekdayOption)</f>
        <v>44249</v>
      </c>
      <c r="C27" s="43">
        <v>44250</v>
      </c>
      <c r="D27" s="15">
        <v>44251</v>
      </c>
      <c r="E27" s="43">
        <v>44252</v>
      </c>
      <c r="F27" s="15">
        <v>44253</v>
      </c>
      <c r="G27" s="43">
        <v>44254</v>
      </c>
      <c r="H27" s="15">
        <v>44255</v>
      </c>
    </row>
    <row r="28" spans="2:8" ht="51" customHeight="1">
      <c r="B28" s="16"/>
      <c r="C28" s="44"/>
      <c r="D28" s="16"/>
      <c r="E28" s="44" t="s">
        <v>5</v>
      </c>
      <c r="F28" s="16"/>
      <c r="G28" s="44"/>
      <c r="H28" s="16"/>
    </row>
    <row r="29" spans="2:8" s="6" customFormat="1" ht="24" customHeight="1">
      <c r="B29" s="13">
        <f t="array" ref="B29:H29">Days+29+DATE(Calendar2Year,Calendar2MonthOption,1)-WEEKDAY(DATE(Calendar2Year,Calendar2MonthOption,1),WeekdayOption)</f>
        <v>44256</v>
      </c>
      <c r="C29" s="7">
        <v>44257</v>
      </c>
      <c r="D29" s="13">
        <v>44258</v>
      </c>
      <c r="E29" s="7">
        <v>44259</v>
      </c>
      <c r="F29" s="13">
        <v>44260</v>
      </c>
      <c r="G29" s="7">
        <v>44261</v>
      </c>
      <c r="H29" s="13">
        <v>44262</v>
      </c>
    </row>
    <row r="30" spans="2:8" ht="51" customHeight="1">
      <c r="B30" s="14"/>
      <c r="C30" s="8"/>
      <c r="D30" s="14"/>
      <c r="E30" s="8"/>
      <c r="F30" s="14"/>
      <c r="G30" s="8"/>
      <c r="H30" s="14"/>
    </row>
    <row r="31" spans="2:8" s="6" customFormat="1" ht="24" customHeight="1">
      <c r="B31" s="15">
        <f t="array" ref="B31:C31">Days+36+DATE(Calendar2Year,Calendar2MonthOption,1)-WEEKDAY(DATE(Calendar2Year,Calendar2MonthOption,1),WeekdayOption)</f>
        <v>44263</v>
      </c>
      <c r="C31" s="43">
        <v>44264</v>
      </c>
      <c r="D31" s="121" t="s">
        <v>4</v>
      </c>
      <c r="E31" s="122"/>
      <c r="F31" s="122"/>
      <c r="G31" s="122"/>
      <c r="H31" s="123"/>
    </row>
    <row r="32" spans="2:8" ht="51" customHeight="1">
      <c r="B32" s="16"/>
      <c r="C32" s="44"/>
      <c r="D32" s="100"/>
      <c r="E32" s="101"/>
      <c r="F32" s="101"/>
      <c r="G32" s="101"/>
      <c r="H32" s="102"/>
    </row>
    <row r="33" spans="2:8" ht="9" customHeight="1">
      <c r="B33" s="2"/>
      <c r="C33" s="2"/>
      <c r="D33" s="3"/>
      <c r="E33" s="3"/>
      <c r="F33" s="3"/>
      <c r="G33" s="3"/>
      <c r="H33" s="3"/>
    </row>
    <row r="34" spans="2:8" ht="95.25" customHeight="1">
      <c r="B34" s="5">
        <f>YEAR(DATE(Calendar2Year,Calendar2MonthOption+1,1))</f>
        <v>2021</v>
      </c>
      <c r="C34" s="81" t="str">
        <f>TEXT(DATE(Calendar2Year,Calendar2MonthOption+1,1),"mmmm")</f>
        <v>March</v>
      </c>
      <c r="D34" s="81"/>
    </row>
    <row r="35" spans="2:8" ht="9" customHeight="1"/>
    <row r="36" spans="2:8" s="4" customFormat="1" ht="24" customHeight="1">
      <c r="B36" s="79" t="str">
        <f t="shared" ref="B36:H36" si="1">TEXT(B37,"dddd")</f>
        <v>Monday</v>
      </c>
      <c r="C36" s="77" t="str">
        <f t="shared" si="1"/>
        <v>Tuesday</v>
      </c>
      <c r="D36" s="78" t="str">
        <f t="shared" si="1"/>
        <v>Wednesday</v>
      </c>
      <c r="E36" s="77" t="str">
        <f t="shared" si="1"/>
        <v>Thursday</v>
      </c>
      <c r="F36" s="78" t="str">
        <f t="shared" si="1"/>
        <v>Friday</v>
      </c>
      <c r="G36" s="77" t="str">
        <f t="shared" si="1"/>
        <v>Saturday</v>
      </c>
      <c r="H36" s="80" t="str">
        <f t="shared" si="1"/>
        <v>Sunday</v>
      </c>
    </row>
    <row r="37" spans="2:8" s="6" customFormat="1" ht="24" customHeight="1">
      <c r="B37" s="17">
        <f t="array" ref="B37:H37">Days+1+DATE(Calendar3Year,Calendar3MonthOption,1)-WEEKDAY(DATE(Calendar3Year,Calendar3MonthOption,1),WeekdayOption)</f>
        <v>44256</v>
      </c>
      <c r="C37" s="7">
        <v>44257</v>
      </c>
      <c r="D37" s="17">
        <v>44258</v>
      </c>
      <c r="E37" s="7">
        <v>44259</v>
      </c>
      <c r="F37" s="17">
        <v>44260</v>
      </c>
      <c r="G37" s="7">
        <v>44261</v>
      </c>
      <c r="H37" s="17">
        <v>44262</v>
      </c>
    </row>
    <row r="38" spans="2:8" ht="51" customHeight="1">
      <c r="B38" s="18"/>
      <c r="C38" s="8" t="s">
        <v>6</v>
      </c>
      <c r="D38" s="18"/>
      <c r="E38" s="8"/>
      <c r="F38" s="18"/>
      <c r="G38" s="8"/>
      <c r="H38" s="18"/>
    </row>
    <row r="39" spans="2:8" s="6" customFormat="1" ht="24" customHeight="1">
      <c r="B39" s="19">
        <f t="array" ref="B39:H39">Days+8+DATE(Calendar3Year,Calendar3MonthOption,1)-WEEKDAY(DATE(Calendar3Year,Calendar3MonthOption,1),WeekdayOption)</f>
        <v>44263</v>
      </c>
      <c r="C39" s="20">
        <v>44264</v>
      </c>
      <c r="D39" s="19">
        <v>44265</v>
      </c>
      <c r="E39" s="20">
        <v>44266</v>
      </c>
      <c r="F39" s="19">
        <v>44267</v>
      </c>
      <c r="G39" s="20">
        <v>44268</v>
      </c>
      <c r="H39" s="19">
        <v>44269</v>
      </c>
    </row>
    <row r="40" spans="2:8" ht="51" customHeight="1">
      <c r="B40" s="21"/>
      <c r="C40" s="22"/>
      <c r="D40" s="21"/>
      <c r="E40" s="22"/>
      <c r="F40" s="21"/>
      <c r="G40" s="22"/>
      <c r="H40" s="21"/>
    </row>
    <row r="41" spans="2:8" s="6" customFormat="1" ht="24" customHeight="1">
      <c r="B41" s="17">
        <f t="array" ref="B41:H41">Days+15+DATE(Calendar3Year,Calendar3MonthOption,1)-WEEKDAY(DATE(Calendar3Year,Calendar3MonthOption,1),WeekdayOption)</f>
        <v>44270</v>
      </c>
      <c r="C41" s="7">
        <v>44271</v>
      </c>
      <c r="D41" s="17">
        <v>44272</v>
      </c>
      <c r="E41" s="7">
        <v>44273</v>
      </c>
      <c r="F41" s="17">
        <v>44274</v>
      </c>
      <c r="G41" s="7">
        <v>44275</v>
      </c>
      <c r="H41" s="17">
        <v>44276</v>
      </c>
    </row>
    <row r="42" spans="2:8" ht="51" customHeight="1">
      <c r="B42" s="18"/>
      <c r="C42" s="8"/>
      <c r="D42" s="18"/>
      <c r="E42" s="8"/>
      <c r="F42" s="18"/>
      <c r="G42" s="8"/>
      <c r="H42" s="18" t="s">
        <v>7</v>
      </c>
    </row>
    <row r="43" spans="2:8" s="6" customFormat="1" ht="24" customHeight="1">
      <c r="B43" s="19">
        <f t="array" ref="B43:H43">Days+22+DATE(Calendar3Year,Calendar3MonthOption,1)-WEEKDAY(DATE(Calendar3Year,Calendar3MonthOption,1),WeekdayOption)</f>
        <v>44277</v>
      </c>
      <c r="C43" s="20">
        <v>44278</v>
      </c>
      <c r="D43" s="19">
        <v>44279</v>
      </c>
      <c r="E43" s="20">
        <v>44280</v>
      </c>
      <c r="F43" s="19">
        <v>44281</v>
      </c>
      <c r="G43" s="20">
        <v>44282</v>
      </c>
      <c r="H43" s="19">
        <v>44283</v>
      </c>
    </row>
    <row r="44" spans="2:8" ht="51" customHeight="1">
      <c r="B44" s="21" t="s">
        <v>8</v>
      </c>
      <c r="C44" s="22"/>
      <c r="D44" s="21"/>
      <c r="E44" s="22"/>
      <c r="F44" s="21"/>
      <c r="G44" s="22"/>
      <c r="H44" s="21"/>
    </row>
    <row r="45" spans="2:8" s="6" customFormat="1" ht="24" customHeight="1">
      <c r="B45" s="17">
        <f t="array" ref="B45:H45">Days+29+DATE(Calendar3Year,Calendar3MonthOption,1)-WEEKDAY(DATE(Calendar3Year,Calendar3MonthOption,1),WeekdayOption)</f>
        <v>44284</v>
      </c>
      <c r="C45" s="7">
        <v>44285</v>
      </c>
      <c r="D45" s="17">
        <v>44286</v>
      </c>
      <c r="E45" s="7">
        <v>44287</v>
      </c>
      <c r="F45" s="17">
        <v>44288</v>
      </c>
      <c r="G45" s="7">
        <v>44289</v>
      </c>
      <c r="H45" s="17">
        <v>44290</v>
      </c>
    </row>
    <row r="46" spans="2:8" ht="51" customHeight="1">
      <c r="B46" s="18"/>
      <c r="C46" s="8"/>
      <c r="D46" s="18"/>
      <c r="E46" s="8"/>
      <c r="F46" s="18"/>
      <c r="G46" s="8"/>
      <c r="H46" s="18"/>
    </row>
    <row r="47" spans="2:8" s="6" customFormat="1" ht="24" customHeight="1">
      <c r="B47" s="19">
        <f t="array" ref="B47:C47">Days+36+DATE(Calendar3Year,Calendar3MonthOption,1)-WEEKDAY(DATE(Calendar3Year,Calendar3MonthOption,1),WeekdayOption)</f>
        <v>44291</v>
      </c>
      <c r="C47" s="20">
        <v>44292</v>
      </c>
      <c r="D47" s="106" t="s">
        <v>4</v>
      </c>
      <c r="E47" s="107"/>
      <c r="F47" s="107"/>
      <c r="G47" s="107"/>
      <c r="H47" s="108"/>
    </row>
    <row r="48" spans="2:8" ht="51" customHeight="1">
      <c r="B48" s="21"/>
      <c r="C48" s="22"/>
      <c r="D48" s="103"/>
      <c r="E48" s="104"/>
      <c r="F48" s="104"/>
      <c r="G48" s="104"/>
      <c r="H48" s="105"/>
    </row>
    <row r="49" spans="2:8" ht="9" customHeight="1">
      <c r="B49" s="2"/>
      <c r="C49" s="2"/>
      <c r="D49" s="3"/>
      <c r="E49" s="3"/>
      <c r="F49" s="3"/>
      <c r="G49" s="3"/>
      <c r="H49" s="3"/>
    </row>
    <row r="50" spans="2:8" ht="95.25" customHeight="1">
      <c r="B50" s="5">
        <f>YEAR(DATE(Calendar3Year,Calendar3MonthOption+1,1))</f>
        <v>2021</v>
      </c>
      <c r="C50" s="81" t="str">
        <f>TEXT(DATE(Calendar3Year,Calendar3MonthOption+1,1),"mmmm")</f>
        <v>April</v>
      </c>
      <c r="D50" s="81"/>
    </row>
    <row r="51" spans="2:8" ht="9" customHeight="1"/>
    <row r="52" spans="2:8" s="4" customFormat="1" ht="24" customHeight="1">
      <c r="B52" s="65" t="str">
        <f t="shared" ref="B52:H52" si="2">TEXT(B53,"dddd")</f>
        <v>Monday</v>
      </c>
      <c r="C52" s="66" t="str">
        <f t="shared" si="2"/>
        <v>Tuesday</v>
      </c>
      <c r="D52" s="67" t="str">
        <f t="shared" si="2"/>
        <v>Wednesday</v>
      </c>
      <c r="E52" s="66" t="str">
        <f t="shared" si="2"/>
        <v>Thursday</v>
      </c>
      <c r="F52" s="67" t="str">
        <f t="shared" si="2"/>
        <v>Friday</v>
      </c>
      <c r="G52" s="66" t="str">
        <f t="shared" si="2"/>
        <v>Saturday</v>
      </c>
      <c r="H52" s="68" t="str">
        <f t="shared" si="2"/>
        <v>Sunday</v>
      </c>
    </row>
    <row r="53" spans="2:8" s="6" customFormat="1" ht="24" customHeight="1">
      <c r="B53" s="23">
        <f t="array" ref="B53:H53">Days+1+DATE(Calendar4Year,Calendar4MonthOption,1)-WEEKDAY(DATE(Calendar4Year,Calendar4MonthOption,1),WeekdayOption)</f>
        <v>44284</v>
      </c>
      <c r="C53" s="7">
        <v>44285</v>
      </c>
      <c r="D53" s="23">
        <v>44286</v>
      </c>
      <c r="E53" s="7">
        <v>44287</v>
      </c>
      <c r="F53" s="23">
        <v>44288</v>
      </c>
      <c r="G53" s="7">
        <v>44289</v>
      </c>
      <c r="H53" s="23">
        <v>44290</v>
      </c>
    </row>
    <row r="54" spans="2:8" ht="51" customHeight="1">
      <c r="B54" s="24"/>
      <c r="C54" s="8"/>
      <c r="D54" s="24"/>
      <c r="E54" s="8"/>
      <c r="F54" s="24" t="s">
        <v>9</v>
      </c>
      <c r="G54" s="8"/>
      <c r="H54" s="24"/>
    </row>
    <row r="55" spans="2:8" s="6" customFormat="1" ht="24" customHeight="1">
      <c r="B55" s="11">
        <f t="array" ref="B55:H55">Days+8+DATE(Calendar4Year,Calendar4MonthOption,1)-WEEKDAY(DATE(Calendar4Year,Calendar4MonthOption,1),WeekdayOption)</f>
        <v>44291</v>
      </c>
      <c r="C55" s="25">
        <v>44292</v>
      </c>
      <c r="D55" s="11">
        <v>44293</v>
      </c>
      <c r="E55" s="25">
        <v>44294</v>
      </c>
      <c r="F55" s="11">
        <v>44295</v>
      </c>
      <c r="G55" s="25">
        <v>44296</v>
      </c>
      <c r="H55" s="11">
        <v>44297</v>
      </c>
    </row>
    <row r="56" spans="2:8" ht="51" customHeight="1">
      <c r="B56" s="12" t="s">
        <v>10</v>
      </c>
      <c r="C56" s="26"/>
      <c r="D56" s="12"/>
      <c r="E56" s="26"/>
      <c r="F56" s="12"/>
      <c r="G56" s="26"/>
      <c r="H56" s="12"/>
    </row>
    <row r="57" spans="2:8" s="6" customFormat="1" ht="24" customHeight="1">
      <c r="B57" s="23">
        <f t="array" ref="B57:H57">Days+15+DATE(Calendar4Year,Calendar4MonthOption,1)-WEEKDAY(DATE(Calendar4Year,Calendar4MonthOption,1),WeekdayOption)</f>
        <v>44298</v>
      </c>
      <c r="C57" s="7">
        <v>44299</v>
      </c>
      <c r="D57" s="23">
        <v>44300</v>
      </c>
      <c r="E57" s="7">
        <v>44301</v>
      </c>
      <c r="F57" s="23">
        <v>44302</v>
      </c>
      <c r="G57" s="7">
        <v>44303</v>
      </c>
      <c r="H57" s="23">
        <v>44304</v>
      </c>
    </row>
    <row r="58" spans="2:8" ht="51" customHeight="1">
      <c r="B58" s="24"/>
      <c r="C58" s="8"/>
      <c r="D58" s="24"/>
      <c r="E58" s="8"/>
      <c r="F58" s="24" t="s">
        <v>11</v>
      </c>
      <c r="G58" s="8"/>
      <c r="H58" s="24"/>
    </row>
    <row r="59" spans="2:8" s="6" customFormat="1" ht="24" customHeight="1">
      <c r="B59" s="11">
        <f t="array" ref="B59:H59">Days+22+DATE(Calendar4Year,Calendar4MonthOption,1)-WEEKDAY(DATE(Calendar4Year,Calendar4MonthOption,1),WeekdayOption)</f>
        <v>44305</v>
      </c>
      <c r="C59" s="25">
        <v>44306</v>
      </c>
      <c r="D59" s="11">
        <v>44307</v>
      </c>
      <c r="E59" s="25">
        <v>44308</v>
      </c>
      <c r="F59" s="11">
        <v>44309</v>
      </c>
      <c r="G59" s="25">
        <v>44310</v>
      </c>
      <c r="H59" s="11">
        <v>44311</v>
      </c>
    </row>
    <row r="60" spans="2:8" ht="51" customHeight="1">
      <c r="B60" s="12"/>
      <c r="C60" s="26"/>
      <c r="D60" s="12"/>
      <c r="E60" s="26"/>
      <c r="F60" s="12"/>
      <c r="G60" s="26"/>
      <c r="H60" s="12"/>
    </row>
    <row r="61" spans="2:8" s="6" customFormat="1" ht="24" customHeight="1">
      <c r="B61" s="23">
        <f t="array" ref="B61:H61">Days+29+DATE(Calendar4Year,Calendar4MonthOption,1)-WEEKDAY(DATE(Calendar4Year,Calendar4MonthOption,1),WeekdayOption)</f>
        <v>44312</v>
      </c>
      <c r="C61" s="7">
        <v>44313</v>
      </c>
      <c r="D61" s="23">
        <v>44314</v>
      </c>
      <c r="E61" s="7">
        <v>44315</v>
      </c>
      <c r="F61" s="23">
        <v>44316</v>
      </c>
      <c r="G61" s="7">
        <v>44317</v>
      </c>
      <c r="H61" s="23">
        <v>44318</v>
      </c>
    </row>
    <row r="62" spans="2:8" ht="51" customHeight="1">
      <c r="B62" s="24"/>
      <c r="C62" s="8"/>
      <c r="D62" s="24"/>
      <c r="E62" s="8"/>
      <c r="F62" s="24"/>
      <c r="G62" s="8"/>
      <c r="H62" s="24"/>
    </row>
    <row r="63" spans="2:8" s="6" customFormat="1" ht="24" customHeight="1">
      <c r="B63" s="11">
        <f t="array" ref="B63:C63">Days+36+DATE(Calendar4Year,Calendar4MonthOption,1)-WEEKDAY(DATE(Calendar4Year,Calendar4MonthOption,1),WeekdayOption)</f>
        <v>44319</v>
      </c>
      <c r="C63" s="25">
        <v>44320</v>
      </c>
      <c r="D63" s="85" t="s">
        <v>4</v>
      </c>
      <c r="E63" s="86"/>
      <c r="F63" s="86"/>
      <c r="G63" s="86"/>
      <c r="H63" s="87"/>
    </row>
    <row r="64" spans="2:8" ht="51" customHeight="1">
      <c r="B64" s="12"/>
      <c r="C64" s="26"/>
      <c r="D64" s="91"/>
      <c r="E64" s="92"/>
      <c r="F64" s="92"/>
      <c r="G64" s="92"/>
      <c r="H64" s="93"/>
    </row>
    <row r="65" spans="2:8" ht="9" customHeight="1">
      <c r="B65" s="2"/>
      <c r="C65" s="2"/>
      <c r="D65" s="3"/>
      <c r="E65" s="3"/>
      <c r="F65" s="3"/>
      <c r="G65" s="3"/>
      <c r="H65" s="3"/>
    </row>
    <row r="66" spans="2:8" ht="95.25" customHeight="1">
      <c r="B66" s="5">
        <f>YEAR(DATE(Calendar4Year,Calendar4MonthOption+1,1))</f>
        <v>2021</v>
      </c>
      <c r="C66" s="81" t="str">
        <f>TEXT(DATE(Calendar4Year,Calendar4MonthOption+1,1),"mmmm")</f>
        <v>May</v>
      </c>
      <c r="D66" s="81"/>
    </row>
    <row r="67" spans="2:8" ht="9" customHeight="1"/>
    <row r="68" spans="2:8" s="4" customFormat="1" ht="24" customHeight="1">
      <c r="B68" s="59" t="str">
        <f t="shared" ref="B68:G68" si="3">TEXT(B69,"dddd")</f>
        <v>Monday</v>
      </c>
      <c r="C68" s="57" t="str">
        <f t="shared" si="3"/>
        <v>Tuesday</v>
      </c>
      <c r="D68" s="58" t="str">
        <f t="shared" si="3"/>
        <v>Wednesday</v>
      </c>
      <c r="E68" s="57" t="str">
        <f t="shared" si="3"/>
        <v>Thursday</v>
      </c>
      <c r="F68" s="58" t="str">
        <f t="shared" si="3"/>
        <v>Friday</v>
      </c>
      <c r="G68" s="57" t="str">
        <f t="shared" si="3"/>
        <v>Saturday</v>
      </c>
      <c r="H68" s="60" t="str">
        <f>TEXT(H69,"dddd")</f>
        <v>Sunday</v>
      </c>
    </row>
    <row r="69" spans="2:8" s="6" customFormat="1" ht="24" customHeight="1">
      <c r="B69" s="27">
        <f t="array" ref="B69:H69">Days+1+DATE(Calendar5Year,Calendar5MonthOption,1)-WEEKDAY(DATE(Calendar5Year,Calendar5MonthOption,1),WeekdayOption)</f>
        <v>44312</v>
      </c>
      <c r="C69" s="7">
        <v>44313</v>
      </c>
      <c r="D69" s="27">
        <v>44314</v>
      </c>
      <c r="E69" s="7">
        <v>44315</v>
      </c>
      <c r="F69" s="27">
        <v>44316</v>
      </c>
      <c r="G69" s="7">
        <v>44317</v>
      </c>
      <c r="H69" s="27">
        <v>44318</v>
      </c>
    </row>
    <row r="70" spans="2:8" ht="51" customHeight="1">
      <c r="B70" s="28"/>
      <c r="C70" s="8"/>
      <c r="D70" s="28"/>
      <c r="E70" s="8"/>
      <c r="F70" s="28"/>
      <c r="G70" s="8"/>
      <c r="H70" s="28"/>
    </row>
    <row r="71" spans="2:8" s="6" customFormat="1" ht="24" customHeight="1">
      <c r="B71" s="9">
        <f t="array" ref="B71:H71">Days+8+DATE(Calendar5Year,Calendar5MonthOption,1)-WEEKDAY(DATE(Calendar5Year,Calendar5MonthOption,1),WeekdayOption)</f>
        <v>44319</v>
      </c>
      <c r="C71" s="29">
        <v>44320</v>
      </c>
      <c r="D71" s="9">
        <v>44321</v>
      </c>
      <c r="E71" s="29">
        <v>44322</v>
      </c>
      <c r="F71" s="9">
        <v>44323</v>
      </c>
      <c r="G71" s="29">
        <v>44324</v>
      </c>
      <c r="H71" s="9">
        <v>44325</v>
      </c>
    </row>
    <row r="72" spans="2:8" ht="51" customHeight="1">
      <c r="B72" s="10"/>
      <c r="C72" s="30"/>
      <c r="D72" s="10" t="s">
        <v>12</v>
      </c>
      <c r="E72" s="30"/>
      <c r="F72" s="10"/>
      <c r="G72" s="30"/>
      <c r="H72" s="10"/>
    </row>
    <row r="73" spans="2:8" s="6" customFormat="1" ht="24" customHeight="1">
      <c r="B73" s="27">
        <f t="array" ref="B73:H73">Days+15+DATE(Calendar5Year,Calendar5MonthOption,1)-WEEKDAY(DATE(Calendar5Year,Calendar5MonthOption,1),WeekdayOption)</f>
        <v>44326</v>
      </c>
      <c r="C73" s="7">
        <v>44327</v>
      </c>
      <c r="D73" s="27">
        <v>44328</v>
      </c>
      <c r="E73" s="7">
        <v>44329</v>
      </c>
      <c r="F73" s="27">
        <v>44330</v>
      </c>
      <c r="G73" s="7">
        <v>44331</v>
      </c>
      <c r="H73" s="27">
        <v>44332</v>
      </c>
    </row>
    <row r="74" spans="2:8" ht="51" customHeight="1">
      <c r="B74" s="28"/>
      <c r="C74" s="8"/>
      <c r="D74" s="28"/>
      <c r="E74" s="8"/>
      <c r="F74" s="28"/>
      <c r="G74" s="8"/>
      <c r="H74" s="28"/>
    </row>
    <row r="75" spans="2:8" s="6" customFormat="1" ht="24" customHeight="1">
      <c r="B75" s="9">
        <f t="array" ref="B75:H75">Days+22+DATE(Calendar5Year,Calendar5MonthOption,1)-WEEKDAY(DATE(Calendar5Year,Calendar5MonthOption,1),WeekdayOption)</f>
        <v>44333</v>
      </c>
      <c r="C75" s="29">
        <v>44334</v>
      </c>
      <c r="D75" s="9">
        <v>44335</v>
      </c>
      <c r="E75" s="29">
        <v>44336</v>
      </c>
      <c r="F75" s="9">
        <v>44337</v>
      </c>
      <c r="G75" s="29">
        <v>44338</v>
      </c>
      <c r="H75" s="9">
        <v>44339</v>
      </c>
    </row>
    <row r="76" spans="2:8" ht="51" customHeight="1">
      <c r="B76" s="10"/>
      <c r="C76" s="30"/>
      <c r="D76" s="10"/>
      <c r="E76" s="30"/>
      <c r="F76" s="10"/>
      <c r="G76" s="30"/>
      <c r="H76" s="10"/>
    </row>
    <row r="77" spans="2:8" s="6" customFormat="1" ht="24" customHeight="1">
      <c r="B77" s="27">
        <f t="array" ref="B77:H77">Days+29+DATE(Calendar5Year,Calendar5MonthOption,1)-WEEKDAY(DATE(Calendar5Year,Calendar5MonthOption,1),WeekdayOption)</f>
        <v>44340</v>
      </c>
      <c r="C77" s="7">
        <v>44341</v>
      </c>
      <c r="D77" s="27">
        <v>44342</v>
      </c>
      <c r="E77" s="7">
        <v>44343</v>
      </c>
      <c r="F77" s="27">
        <v>44344</v>
      </c>
      <c r="G77" s="7">
        <v>44345</v>
      </c>
      <c r="H77" s="27">
        <v>44346</v>
      </c>
    </row>
    <row r="78" spans="2:8" ht="51" customHeight="1">
      <c r="B78" s="28"/>
      <c r="C78" s="8"/>
      <c r="D78" s="28"/>
      <c r="E78" s="8"/>
      <c r="F78" s="28"/>
      <c r="G78" s="8"/>
      <c r="H78" s="28"/>
    </row>
    <row r="79" spans="2:8" s="6" customFormat="1" ht="24" customHeight="1">
      <c r="B79" s="9">
        <f t="array" ref="B79:C79">Days+36+DATE(Calendar5Year,Calendar5MonthOption,1)-WEEKDAY(DATE(Calendar5Year,Calendar5MonthOption,1),WeekdayOption)</f>
        <v>44347</v>
      </c>
      <c r="C79" s="29">
        <v>44348</v>
      </c>
      <c r="D79" s="118" t="s">
        <v>4</v>
      </c>
      <c r="E79" s="119"/>
      <c r="F79" s="119"/>
      <c r="G79" s="119"/>
      <c r="H79" s="120"/>
    </row>
    <row r="80" spans="2:8" ht="51" customHeight="1">
      <c r="B80" s="10"/>
      <c r="C80" s="30"/>
      <c r="D80" s="115"/>
      <c r="E80" s="116"/>
      <c r="F80" s="116"/>
      <c r="G80" s="116"/>
      <c r="H80" s="117"/>
    </row>
    <row r="81" spans="2:8" ht="9" customHeight="1">
      <c r="B81" s="2"/>
      <c r="C81" s="2"/>
      <c r="D81" s="3"/>
      <c r="E81" s="3"/>
      <c r="F81" s="3"/>
      <c r="G81" s="3"/>
      <c r="H81" s="3"/>
    </row>
    <row r="82" spans="2:8" ht="95.25" customHeight="1">
      <c r="B82" s="5">
        <f>YEAR(DATE(Calendar5Year,Calendar5MonthOption+1,1))</f>
        <v>2021</v>
      </c>
      <c r="C82" s="81" t="str">
        <f>TEXT(DATE(Calendar5Year,Calendar5MonthOption+1,1),"mmmm")</f>
        <v>June</v>
      </c>
      <c r="D82" s="81"/>
    </row>
    <row r="83" spans="2:8" ht="9" customHeight="1"/>
    <row r="84" spans="2:8" s="4" customFormat="1" ht="24" customHeight="1">
      <c r="B84" s="63" t="str">
        <f t="shared" ref="B84:H84" si="4">TEXT(B85,"dddd")</f>
        <v>Monday</v>
      </c>
      <c r="C84" s="61" t="str">
        <f t="shared" si="4"/>
        <v>Tuesday</v>
      </c>
      <c r="D84" s="62" t="str">
        <f t="shared" si="4"/>
        <v>Wednesday</v>
      </c>
      <c r="E84" s="61" t="str">
        <f t="shared" si="4"/>
        <v>Thursday</v>
      </c>
      <c r="F84" s="62" t="str">
        <f t="shared" si="4"/>
        <v>Friday</v>
      </c>
      <c r="G84" s="61" t="str">
        <f t="shared" si="4"/>
        <v>Saturday</v>
      </c>
      <c r="H84" s="64" t="str">
        <f t="shared" si="4"/>
        <v>Sunday</v>
      </c>
    </row>
    <row r="85" spans="2:8" s="6" customFormat="1" ht="24" customHeight="1">
      <c r="B85" s="31">
        <f t="array" ref="B85:H85">Days+1+DATE(Calendar6Year,Calendar6MonthOption,1)-WEEKDAY(DATE(Calendar6Year,Calendar6MonthOption,1),WeekdayOption)</f>
        <v>44347</v>
      </c>
      <c r="C85" s="7">
        <v>44348</v>
      </c>
      <c r="D85" s="31">
        <v>44349</v>
      </c>
      <c r="E85" s="7">
        <v>44350</v>
      </c>
      <c r="F85" s="31">
        <v>44351</v>
      </c>
      <c r="G85" s="7">
        <v>44352</v>
      </c>
      <c r="H85" s="31">
        <v>44353</v>
      </c>
    </row>
    <row r="86" spans="2:8" ht="51" customHeight="1">
      <c r="B86" s="32"/>
      <c r="C86" s="8"/>
      <c r="D86" s="32"/>
      <c r="E86" s="8"/>
      <c r="F86" s="32"/>
      <c r="G86" s="8"/>
      <c r="H86" s="32"/>
    </row>
    <row r="87" spans="2:8" s="6" customFormat="1" ht="24" customHeight="1">
      <c r="B87" s="33">
        <f t="array" ref="B87:H87">Days+8+DATE(Calendar6Year,Calendar6MonthOption,1)-WEEKDAY(DATE(Calendar6Year,Calendar6MonthOption,1),WeekdayOption)</f>
        <v>44354</v>
      </c>
      <c r="C87" s="34">
        <v>44355</v>
      </c>
      <c r="D87" s="33">
        <v>44356</v>
      </c>
      <c r="E87" s="34">
        <v>44357</v>
      </c>
      <c r="F87" s="33">
        <v>44358</v>
      </c>
      <c r="G87" s="34">
        <v>44359</v>
      </c>
      <c r="H87" s="33">
        <v>44360</v>
      </c>
    </row>
    <row r="88" spans="2:8" ht="51" customHeight="1">
      <c r="B88" s="35"/>
      <c r="C88" s="36"/>
      <c r="D88" s="35"/>
      <c r="E88" s="36"/>
      <c r="F88" s="35" t="s">
        <v>13</v>
      </c>
      <c r="G88" s="36"/>
      <c r="H88" s="35"/>
    </row>
    <row r="89" spans="2:8" s="6" customFormat="1" ht="24" customHeight="1">
      <c r="B89" s="31">
        <f t="array" ref="B89:H89">Days+15+DATE(Calendar6Year,Calendar6MonthOption,1)-WEEKDAY(DATE(Calendar6Year,Calendar6MonthOption,1),WeekdayOption)</f>
        <v>44361</v>
      </c>
      <c r="C89" s="7">
        <v>44362</v>
      </c>
      <c r="D89" s="31">
        <v>44363</v>
      </c>
      <c r="E89" s="7">
        <v>44364</v>
      </c>
      <c r="F89" s="31">
        <v>44365</v>
      </c>
      <c r="G89" s="7">
        <v>44366</v>
      </c>
      <c r="H89" s="31">
        <v>44367</v>
      </c>
    </row>
    <row r="90" spans="2:8" ht="51" customHeight="1">
      <c r="B90" s="32"/>
      <c r="C90" s="8"/>
      <c r="D90" s="32"/>
      <c r="E90" s="8"/>
      <c r="F90" s="32"/>
      <c r="G90" s="8"/>
      <c r="H90" s="32"/>
    </row>
    <row r="91" spans="2:8" s="6" customFormat="1" ht="24" customHeight="1">
      <c r="B91" s="33">
        <f t="array" ref="B91:H91">Days+22+DATE(Calendar6Year,Calendar6MonthOption,1)-WEEKDAY(DATE(Calendar6Year,Calendar6MonthOption,1),WeekdayOption)</f>
        <v>44368</v>
      </c>
      <c r="C91" s="34">
        <v>44369</v>
      </c>
      <c r="D91" s="33">
        <v>44370</v>
      </c>
      <c r="E91" s="34">
        <v>44371</v>
      </c>
      <c r="F91" s="33">
        <v>44372</v>
      </c>
      <c r="G91" s="34">
        <v>44373</v>
      </c>
      <c r="H91" s="33">
        <v>44374</v>
      </c>
    </row>
    <row r="92" spans="2:8" ht="51" customHeight="1">
      <c r="B92" s="35" t="s">
        <v>14</v>
      </c>
      <c r="C92" s="36"/>
      <c r="D92" s="35"/>
      <c r="E92" s="36"/>
      <c r="F92" s="35"/>
      <c r="G92" s="36"/>
      <c r="H92" s="35"/>
    </row>
    <row r="93" spans="2:8" s="6" customFormat="1" ht="24" customHeight="1">
      <c r="B93" s="31">
        <f t="array" ref="B93:H93">Days+29+DATE(Calendar6Year,Calendar6MonthOption,1)-WEEKDAY(DATE(Calendar6Year,Calendar6MonthOption,1),WeekdayOption)</f>
        <v>44375</v>
      </c>
      <c r="C93" s="7">
        <v>44376</v>
      </c>
      <c r="D93" s="31">
        <v>44377</v>
      </c>
      <c r="E93" s="7">
        <v>44378</v>
      </c>
      <c r="F93" s="31">
        <v>44379</v>
      </c>
      <c r="G93" s="7">
        <v>44380</v>
      </c>
      <c r="H93" s="31">
        <v>44381</v>
      </c>
    </row>
    <row r="94" spans="2:8" ht="51" customHeight="1">
      <c r="B94" s="32"/>
      <c r="C94" s="8"/>
      <c r="D94" s="32"/>
      <c r="E94" s="8"/>
      <c r="F94" s="32"/>
      <c r="G94" s="8"/>
      <c r="H94" s="32"/>
    </row>
    <row r="95" spans="2:8" s="6" customFormat="1" ht="24" customHeight="1">
      <c r="B95" s="33">
        <f t="array" ref="B95:C95">Days+36+DATE(Calendar6Year,Calendar6MonthOption,1)-WEEKDAY(DATE(Calendar6Year,Calendar6MonthOption,1),WeekdayOption)</f>
        <v>44382</v>
      </c>
      <c r="C95" s="34">
        <v>44383</v>
      </c>
      <c r="D95" s="82" t="s">
        <v>4</v>
      </c>
      <c r="E95" s="83"/>
      <c r="F95" s="83"/>
      <c r="G95" s="83"/>
      <c r="H95" s="84"/>
    </row>
    <row r="96" spans="2:8" ht="51" customHeight="1">
      <c r="B96" s="35"/>
      <c r="C96" s="36"/>
      <c r="D96" s="88"/>
      <c r="E96" s="89"/>
      <c r="F96" s="89"/>
      <c r="G96" s="89"/>
      <c r="H96" s="90"/>
    </row>
    <row r="97" spans="2:8" ht="9" customHeight="1">
      <c r="B97" s="2"/>
      <c r="C97" s="2"/>
      <c r="D97" s="3"/>
      <c r="E97" s="3"/>
      <c r="F97" s="3"/>
      <c r="G97" s="3"/>
      <c r="H97" s="3"/>
    </row>
    <row r="98" spans="2:8" ht="95.25" customHeight="1">
      <c r="B98" s="5">
        <f>YEAR(DATE(Calendar6Year,Calendar6MonthOption+1,1))</f>
        <v>2021</v>
      </c>
      <c r="C98" s="81" t="str">
        <f>TEXT(DATE(Calendar6Year,Calendar6MonthOption+1,1),"mmmm")</f>
        <v>July</v>
      </c>
      <c r="D98" s="81"/>
    </row>
    <row r="99" spans="2:8" ht="9" customHeight="1"/>
    <row r="100" spans="2:8" s="4" customFormat="1" ht="24" customHeight="1">
      <c r="B100" s="65" t="str">
        <f t="shared" ref="B100:H100" si="5">TEXT(B101,"dddd")</f>
        <v>Monday</v>
      </c>
      <c r="C100" s="66" t="str">
        <f t="shared" si="5"/>
        <v>Tuesday</v>
      </c>
      <c r="D100" s="67" t="str">
        <f t="shared" si="5"/>
        <v>Wednesday</v>
      </c>
      <c r="E100" s="66" t="str">
        <f t="shared" si="5"/>
        <v>Thursday</v>
      </c>
      <c r="F100" s="67" t="str">
        <f t="shared" si="5"/>
        <v>Friday</v>
      </c>
      <c r="G100" s="66" t="str">
        <f t="shared" si="5"/>
        <v>Saturday</v>
      </c>
      <c r="H100" s="68" t="str">
        <f t="shared" si="5"/>
        <v>Sunday</v>
      </c>
    </row>
    <row r="101" spans="2:8" s="6" customFormat="1" ht="24" customHeight="1">
      <c r="B101" s="23">
        <f t="array" ref="B101:H101">Days+1+DATE(Calendar7Year,Calendar7MonthOption,1)-WEEKDAY(DATE(Calendar7Year,Calendar7MonthOption,1),WeekdayOption)</f>
        <v>44375</v>
      </c>
      <c r="C101" s="7">
        <v>44376</v>
      </c>
      <c r="D101" s="23">
        <v>44377</v>
      </c>
      <c r="E101" s="7">
        <v>44378</v>
      </c>
      <c r="F101" s="23">
        <v>44379</v>
      </c>
      <c r="G101" s="7">
        <v>44380</v>
      </c>
      <c r="H101" s="23">
        <v>44381</v>
      </c>
    </row>
    <row r="102" spans="2:8" ht="51" customHeight="1">
      <c r="B102" s="24"/>
      <c r="C102" s="8"/>
      <c r="D102" s="24"/>
      <c r="E102" s="8"/>
      <c r="F102" s="24"/>
      <c r="G102" s="8"/>
      <c r="H102" s="24"/>
    </row>
    <row r="103" spans="2:8" s="6" customFormat="1" ht="24" customHeight="1">
      <c r="B103" s="11">
        <f t="array" ref="B103:H103">Days+8+DATE(Calendar7Year,Calendar7MonthOption,1)-WEEKDAY(DATE(Calendar7Year,Calendar7MonthOption,1),WeekdayOption)</f>
        <v>44382</v>
      </c>
      <c r="C103" s="25">
        <v>44383</v>
      </c>
      <c r="D103" s="11">
        <v>44384</v>
      </c>
      <c r="E103" s="25">
        <v>44385</v>
      </c>
      <c r="F103" s="11">
        <v>44386</v>
      </c>
      <c r="G103" s="25">
        <v>44387</v>
      </c>
      <c r="H103" s="11">
        <v>44388</v>
      </c>
    </row>
    <row r="104" spans="2:8" ht="51" customHeight="1">
      <c r="B104" s="12"/>
      <c r="C104" s="26"/>
      <c r="D104" s="12"/>
      <c r="E104" s="26"/>
      <c r="F104" s="12"/>
      <c r="G104" s="26"/>
      <c r="H104" s="12"/>
    </row>
    <row r="105" spans="2:8" s="6" customFormat="1" ht="24" customHeight="1">
      <c r="B105" s="23">
        <f t="array" ref="B105:H105">Days+15+DATE(Calendar7Year,Calendar7MonthOption,1)-WEEKDAY(DATE(Calendar7Year,Calendar7MonthOption,1),WeekdayOption)</f>
        <v>44389</v>
      </c>
      <c r="C105" s="7">
        <v>44390</v>
      </c>
      <c r="D105" s="23">
        <v>44391</v>
      </c>
      <c r="E105" s="7">
        <v>44392</v>
      </c>
      <c r="F105" s="23">
        <v>44393</v>
      </c>
      <c r="G105" s="7">
        <v>44394</v>
      </c>
      <c r="H105" s="23">
        <v>44395</v>
      </c>
    </row>
    <row r="106" spans="2:8" ht="51" customHeight="1">
      <c r="B106" s="24"/>
      <c r="C106" s="8"/>
      <c r="D106" s="24"/>
      <c r="E106" s="8"/>
      <c r="F106" s="24"/>
      <c r="G106" s="8"/>
      <c r="H106" s="24"/>
    </row>
    <row r="107" spans="2:8" s="6" customFormat="1" ht="24" customHeight="1">
      <c r="B107" s="11">
        <f t="array" ref="B107:H107">Days+22+DATE(Calendar7Year,Calendar7MonthOption,1)-WEEKDAY(DATE(Calendar7Year,Calendar7MonthOption,1),WeekdayOption)</f>
        <v>44396</v>
      </c>
      <c r="C107" s="25">
        <v>44397</v>
      </c>
      <c r="D107" s="11">
        <v>44398</v>
      </c>
      <c r="E107" s="25">
        <v>44399</v>
      </c>
      <c r="F107" s="11">
        <v>44400</v>
      </c>
      <c r="G107" s="25">
        <v>44401</v>
      </c>
      <c r="H107" s="11">
        <v>44402</v>
      </c>
    </row>
    <row r="108" spans="2:8" ht="51" customHeight="1">
      <c r="B108" s="12"/>
      <c r="C108" s="26"/>
      <c r="D108" s="12"/>
      <c r="E108" s="26"/>
      <c r="F108" s="12"/>
      <c r="G108" s="26"/>
      <c r="H108" s="12"/>
    </row>
    <row r="109" spans="2:8" s="6" customFormat="1" ht="24" customHeight="1">
      <c r="B109" s="23">
        <f t="array" ref="B109:H109">Days+29+DATE(Calendar7Year,Calendar7MonthOption,1)-WEEKDAY(DATE(Calendar7Year,Calendar7MonthOption,1),WeekdayOption)</f>
        <v>44403</v>
      </c>
      <c r="C109" s="7">
        <v>44404</v>
      </c>
      <c r="D109" s="23">
        <v>44405</v>
      </c>
      <c r="E109" s="7">
        <v>44406</v>
      </c>
      <c r="F109" s="23">
        <v>44407</v>
      </c>
      <c r="G109" s="7">
        <v>44408</v>
      </c>
      <c r="H109" s="23">
        <v>44409</v>
      </c>
    </row>
    <row r="110" spans="2:8" ht="51" customHeight="1">
      <c r="B110" s="24"/>
      <c r="C110" s="8"/>
      <c r="D110" s="24"/>
      <c r="E110" s="8"/>
      <c r="F110" s="24"/>
      <c r="G110" s="8"/>
      <c r="H110" s="24"/>
    </row>
    <row r="111" spans="2:8" s="6" customFormat="1" ht="24" customHeight="1">
      <c r="B111" s="11">
        <f t="array" ref="B111:C111">Days+36+DATE(Calendar7Year,Calendar7MonthOption,1)-WEEKDAY(DATE(Calendar7Year,Calendar7MonthOption,1),WeekdayOption)</f>
        <v>44410</v>
      </c>
      <c r="C111" s="25">
        <v>44411</v>
      </c>
      <c r="D111" s="85" t="s">
        <v>4</v>
      </c>
      <c r="E111" s="86"/>
      <c r="F111" s="86"/>
      <c r="G111" s="86"/>
      <c r="H111" s="87"/>
    </row>
    <row r="112" spans="2:8" ht="51" customHeight="1">
      <c r="B112" s="12"/>
      <c r="C112" s="26"/>
      <c r="D112" s="91"/>
      <c r="E112" s="92"/>
      <c r="F112" s="92"/>
      <c r="G112" s="92"/>
      <c r="H112" s="93"/>
    </row>
    <row r="113" spans="2:8" ht="9" customHeight="1">
      <c r="B113" s="2"/>
      <c r="C113" s="2"/>
      <c r="D113" s="3"/>
      <c r="E113" s="3"/>
      <c r="F113" s="3"/>
      <c r="G113" s="3"/>
      <c r="H113" s="3"/>
    </row>
    <row r="114" spans="2:8" ht="95.25" customHeight="1">
      <c r="B114" s="5">
        <f>YEAR(DATE(Calendar7Year,Calendar7MonthOption+1,1))</f>
        <v>2021</v>
      </c>
      <c r="C114" s="81" t="str">
        <f>TEXT(DATE(Calendar7Year,Calendar7MonthOption+1,1),"mmmm")</f>
        <v>August</v>
      </c>
      <c r="D114" s="81"/>
    </row>
    <row r="115" spans="2:8" ht="9" customHeight="1"/>
    <row r="116" spans="2:8" s="4" customFormat="1" ht="24" customHeight="1">
      <c r="B116" s="71" t="str">
        <f t="shared" ref="B116:H116" si="6">TEXT(B117,"dddd")</f>
        <v>Monday</v>
      </c>
      <c r="C116" s="69" t="str">
        <f t="shared" si="6"/>
        <v>Tuesday</v>
      </c>
      <c r="D116" s="70" t="str">
        <f t="shared" si="6"/>
        <v>Wednesday</v>
      </c>
      <c r="E116" s="69" t="str">
        <f t="shared" si="6"/>
        <v>Thursday</v>
      </c>
      <c r="F116" s="70" t="str">
        <f t="shared" si="6"/>
        <v>Friday</v>
      </c>
      <c r="G116" s="69" t="str">
        <f t="shared" si="6"/>
        <v>Saturday</v>
      </c>
      <c r="H116" s="72" t="str">
        <f t="shared" si="6"/>
        <v>Sunday</v>
      </c>
    </row>
    <row r="117" spans="2:8" s="6" customFormat="1" ht="24" customHeight="1">
      <c r="B117" s="37">
        <f t="array" ref="B117:H117">Days+1+DATE(Calendar8Year,Calendar8MonthOption,1)-WEEKDAY(DATE(Calendar8Year,Calendar8MonthOption,1),WeekdayOption)</f>
        <v>44403</v>
      </c>
      <c r="C117" s="7">
        <v>44404</v>
      </c>
      <c r="D117" s="37">
        <v>44405</v>
      </c>
      <c r="E117" s="7">
        <v>44406</v>
      </c>
      <c r="F117" s="37">
        <v>44407</v>
      </c>
      <c r="G117" s="7">
        <v>44408</v>
      </c>
      <c r="H117" s="37">
        <v>44409</v>
      </c>
    </row>
    <row r="118" spans="2:8" ht="51" customHeight="1">
      <c r="B118" s="38"/>
      <c r="C118" s="8"/>
      <c r="D118" s="38"/>
      <c r="E118" s="8"/>
      <c r="F118" s="38"/>
      <c r="G118" s="8"/>
      <c r="H118" s="38"/>
    </row>
    <row r="119" spans="2:8" s="6" customFormat="1" ht="24" customHeight="1">
      <c r="B119" s="39">
        <f t="array" ref="B119:H119">Days+8+DATE(Calendar8Year,Calendar8MonthOption,1)-WEEKDAY(DATE(Calendar8Year,Calendar8MonthOption,1),WeekdayOption)</f>
        <v>44410</v>
      </c>
      <c r="C119" s="40">
        <v>44411</v>
      </c>
      <c r="D119" s="39">
        <v>44412</v>
      </c>
      <c r="E119" s="40">
        <v>44413</v>
      </c>
      <c r="F119" s="39">
        <v>44414</v>
      </c>
      <c r="G119" s="40">
        <v>44415</v>
      </c>
      <c r="H119" s="39">
        <v>44416</v>
      </c>
    </row>
    <row r="120" spans="2:8" ht="51" customHeight="1">
      <c r="B120" s="41"/>
      <c r="C120" s="42"/>
      <c r="D120" s="41"/>
      <c r="E120" s="42"/>
      <c r="F120" s="41" t="s">
        <v>15</v>
      </c>
      <c r="G120" s="42"/>
      <c r="H120" s="41"/>
    </row>
    <row r="121" spans="2:8" s="6" customFormat="1" ht="24" customHeight="1">
      <c r="B121" s="37">
        <f t="array" ref="B121:H121">Days+15+DATE(Calendar8Year,Calendar8MonthOption,1)-WEEKDAY(DATE(Calendar8Year,Calendar8MonthOption,1),WeekdayOption)</f>
        <v>44417</v>
      </c>
      <c r="C121" s="7">
        <v>44418</v>
      </c>
      <c r="D121" s="37">
        <v>44419</v>
      </c>
      <c r="E121" s="7">
        <v>44420</v>
      </c>
      <c r="F121" s="37">
        <v>44421</v>
      </c>
      <c r="G121" s="7">
        <v>44422</v>
      </c>
      <c r="H121" s="37">
        <v>44423</v>
      </c>
    </row>
    <row r="122" spans="2:8" ht="51" customHeight="1">
      <c r="B122" s="38"/>
      <c r="C122" s="8"/>
      <c r="D122" s="38"/>
      <c r="E122" s="8"/>
      <c r="F122" s="38"/>
      <c r="G122" s="8"/>
      <c r="H122" s="38"/>
    </row>
    <row r="123" spans="2:8" s="6" customFormat="1" ht="24" customHeight="1">
      <c r="B123" s="39">
        <f t="array" ref="B123:H123">Days+22+DATE(Calendar8Year,Calendar8MonthOption,1)-WEEKDAY(DATE(Calendar8Year,Calendar8MonthOption,1),WeekdayOption)</f>
        <v>44424</v>
      </c>
      <c r="C123" s="40">
        <v>44425</v>
      </c>
      <c r="D123" s="39">
        <v>44426</v>
      </c>
      <c r="E123" s="40">
        <v>44427</v>
      </c>
      <c r="F123" s="39">
        <v>44428</v>
      </c>
      <c r="G123" s="40">
        <v>44429</v>
      </c>
      <c r="H123" s="39">
        <v>44430</v>
      </c>
    </row>
    <row r="124" spans="2:8" ht="51" customHeight="1">
      <c r="B124" s="41"/>
      <c r="C124" s="42"/>
      <c r="D124" s="41"/>
      <c r="E124" s="42"/>
      <c r="F124" s="41"/>
      <c r="G124" s="42"/>
      <c r="H124" s="41"/>
    </row>
    <row r="125" spans="2:8" s="6" customFormat="1" ht="24" customHeight="1">
      <c r="B125" s="37">
        <f t="array" ref="B125:H125">Days+29+DATE(Calendar8Year,Calendar8MonthOption,1)-WEEKDAY(DATE(Calendar8Year,Calendar8MonthOption,1),WeekdayOption)</f>
        <v>44431</v>
      </c>
      <c r="C125" s="7">
        <v>44432</v>
      </c>
      <c r="D125" s="37">
        <v>44433</v>
      </c>
      <c r="E125" s="7">
        <v>44434</v>
      </c>
      <c r="F125" s="37">
        <v>44435</v>
      </c>
      <c r="G125" s="7">
        <v>44436</v>
      </c>
      <c r="H125" s="37">
        <v>44437</v>
      </c>
    </row>
    <row r="126" spans="2:8" ht="51" customHeight="1">
      <c r="B126" s="38"/>
      <c r="C126" s="8"/>
      <c r="D126" s="38"/>
      <c r="E126" s="8"/>
      <c r="F126" s="38"/>
      <c r="G126" s="8"/>
      <c r="H126" s="38"/>
    </row>
    <row r="127" spans="2:8" s="6" customFormat="1" ht="24" customHeight="1">
      <c r="B127" s="39">
        <f t="array" ref="B127:C127">Days+36+DATE(Calendar8Year,Calendar8MonthOption,1)-WEEKDAY(DATE(Calendar8Year,Calendar8MonthOption,1),WeekdayOption)</f>
        <v>44438</v>
      </c>
      <c r="C127" s="40">
        <v>44439</v>
      </c>
      <c r="D127" s="94" t="s">
        <v>4</v>
      </c>
      <c r="E127" s="95"/>
      <c r="F127" s="95"/>
      <c r="G127" s="95"/>
      <c r="H127" s="96"/>
    </row>
    <row r="128" spans="2:8" ht="51" customHeight="1">
      <c r="B128" s="41"/>
      <c r="C128" s="42"/>
      <c r="D128" s="97"/>
      <c r="E128" s="98"/>
      <c r="F128" s="98"/>
      <c r="G128" s="98"/>
      <c r="H128" s="99"/>
    </row>
    <row r="129" spans="2:8" ht="9" customHeight="1">
      <c r="B129" s="2"/>
      <c r="C129" s="2"/>
      <c r="D129" s="3"/>
      <c r="E129" s="3"/>
      <c r="F129" s="3"/>
      <c r="G129" s="3"/>
      <c r="H129" s="3"/>
    </row>
    <row r="130" spans="2:8" ht="95.25" customHeight="1">
      <c r="B130" s="5">
        <f>YEAR(DATE(Calendar8Year,Calendar8MonthOption+1,1))</f>
        <v>2021</v>
      </c>
      <c r="C130" s="81" t="str">
        <f>TEXT(DATE(Calendar8Year,Calendar8MonthOption+1,1),"mmmm")</f>
        <v>September</v>
      </c>
      <c r="D130" s="81"/>
    </row>
    <row r="131" spans="2:8" ht="9" customHeight="1"/>
    <row r="132" spans="2:8" s="4" customFormat="1" ht="24" customHeight="1">
      <c r="B132" s="75" t="str">
        <f t="shared" ref="B132:H132" si="7">TEXT(B133,"dddd")</f>
        <v>Monday</v>
      </c>
      <c r="C132" s="73" t="str">
        <f t="shared" si="7"/>
        <v>Tuesday</v>
      </c>
      <c r="D132" s="74" t="str">
        <f t="shared" si="7"/>
        <v>Wednesday</v>
      </c>
      <c r="E132" s="73" t="str">
        <f t="shared" si="7"/>
        <v>Thursday</v>
      </c>
      <c r="F132" s="74" t="str">
        <f t="shared" si="7"/>
        <v>Friday</v>
      </c>
      <c r="G132" s="73" t="str">
        <f t="shared" si="7"/>
        <v>Saturday</v>
      </c>
      <c r="H132" s="76" t="str">
        <f t="shared" si="7"/>
        <v>Sunday</v>
      </c>
    </row>
    <row r="133" spans="2:8" s="6" customFormat="1" ht="24" customHeight="1">
      <c r="B133" s="13">
        <f t="array" ref="B133:H133">Days+1+DATE(Calendar9Year,Calendar9MonthOption,1)-WEEKDAY(DATE(Calendar9Year,Calendar9MonthOption,1),WeekdayOption)</f>
        <v>44438</v>
      </c>
      <c r="C133" s="7">
        <v>44439</v>
      </c>
      <c r="D133" s="13">
        <v>44440</v>
      </c>
      <c r="E133" s="7">
        <v>44441</v>
      </c>
      <c r="F133" s="13">
        <v>44442</v>
      </c>
      <c r="G133" s="7">
        <v>44443</v>
      </c>
      <c r="H133" s="13">
        <v>44444</v>
      </c>
    </row>
    <row r="134" spans="2:8" ht="51" customHeight="1">
      <c r="B134" s="14"/>
      <c r="C134" s="8"/>
      <c r="D134" s="14"/>
      <c r="E134" s="8"/>
      <c r="F134" s="14"/>
      <c r="G134" s="8"/>
      <c r="H134" s="14"/>
    </row>
    <row r="135" spans="2:8" s="6" customFormat="1" ht="24" customHeight="1">
      <c r="B135" s="15">
        <f t="array" ref="B135:H135">Days+8+DATE(Calendar9Year,Calendar9MonthOption,1)-WEEKDAY(DATE(Calendar9Year,Calendar9MonthOption,1),WeekdayOption)</f>
        <v>44445</v>
      </c>
      <c r="C135" s="43">
        <v>44446</v>
      </c>
      <c r="D135" s="15">
        <v>44447</v>
      </c>
      <c r="E135" s="43">
        <v>44448</v>
      </c>
      <c r="F135" s="15">
        <v>44449</v>
      </c>
      <c r="G135" s="43">
        <v>44450</v>
      </c>
      <c r="H135" s="15">
        <v>44451</v>
      </c>
    </row>
    <row r="136" spans="2:8" ht="51" customHeight="1">
      <c r="B136" s="16"/>
      <c r="C136" s="44" t="s">
        <v>16</v>
      </c>
      <c r="D136" s="16"/>
      <c r="E136" s="44"/>
      <c r="F136" s="16"/>
      <c r="G136" s="44"/>
      <c r="H136" s="16"/>
    </row>
    <row r="137" spans="2:8" s="6" customFormat="1" ht="24" customHeight="1">
      <c r="B137" s="13">
        <f t="array" ref="B137:H137">Days+15+DATE(Calendar9Year,Calendar9MonthOption,1)-WEEKDAY(DATE(Calendar9Year,Calendar9MonthOption,1),WeekdayOption)</f>
        <v>44452</v>
      </c>
      <c r="C137" s="7">
        <v>44453</v>
      </c>
      <c r="D137" s="13">
        <v>44454</v>
      </c>
      <c r="E137" s="7">
        <v>44455</v>
      </c>
      <c r="F137" s="13">
        <v>44456</v>
      </c>
      <c r="G137" s="7">
        <v>44457</v>
      </c>
      <c r="H137" s="13">
        <v>44458</v>
      </c>
    </row>
    <row r="138" spans="2:8" ht="51" customHeight="1">
      <c r="B138" s="14"/>
      <c r="C138" s="8"/>
      <c r="D138" s="14"/>
      <c r="E138" s="8"/>
      <c r="F138" s="14"/>
      <c r="G138" s="8"/>
      <c r="H138" s="14"/>
    </row>
    <row r="139" spans="2:8" s="6" customFormat="1" ht="24" customHeight="1">
      <c r="B139" s="15">
        <f t="array" ref="B139:H139">Days+22+DATE(Calendar9Year,Calendar9MonthOption,1)-WEEKDAY(DATE(Calendar9Year,Calendar9MonthOption,1),WeekdayOption)</f>
        <v>44459</v>
      </c>
      <c r="C139" s="43">
        <v>44460</v>
      </c>
      <c r="D139" s="15">
        <v>44461</v>
      </c>
      <c r="E139" s="43">
        <v>44462</v>
      </c>
      <c r="F139" s="15">
        <v>44463</v>
      </c>
      <c r="G139" s="43">
        <v>44464</v>
      </c>
      <c r="H139" s="15">
        <v>44465</v>
      </c>
    </row>
    <row r="140" spans="2:8" ht="51" customHeight="1">
      <c r="B140" s="16"/>
      <c r="C140" s="44"/>
      <c r="D140" s="16"/>
      <c r="E140" s="44"/>
      <c r="F140" s="16" t="s">
        <v>17</v>
      </c>
      <c r="G140" s="44"/>
      <c r="H140" s="16"/>
    </row>
    <row r="141" spans="2:8" s="6" customFormat="1" ht="24" customHeight="1">
      <c r="B141" s="13">
        <f t="array" ref="B141:H141">Days+29+DATE(Calendar9Year,Calendar9MonthOption,1)-WEEKDAY(DATE(Calendar9Year,Calendar9MonthOption,1),WeekdayOption)</f>
        <v>44466</v>
      </c>
      <c r="C141" s="7">
        <v>44467</v>
      </c>
      <c r="D141" s="13">
        <v>44468</v>
      </c>
      <c r="E141" s="7">
        <v>44469</v>
      </c>
      <c r="F141" s="13">
        <v>44470</v>
      </c>
      <c r="G141" s="7">
        <v>44471</v>
      </c>
      <c r="H141" s="13">
        <v>44472</v>
      </c>
    </row>
    <row r="142" spans="2:8" ht="51" customHeight="1">
      <c r="B142" s="14"/>
      <c r="C142" s="8"/>
      <c r="D142" s="14"/>
      <c r="E142" s="8"/>
      <c r="F142" s="14"/>
      <c r="G142" s="8"/>
      <c r="H142" s="14"/>
    </row>
    <row r="143" spans="2:8" s="6" customFormat="1" ht="24" customHeight="1">
      <c r="B143" s="15">
        <f t="array" ref="B143:C143">Days+36+DATE(Calendar9Year,Calendar9MonthOption,1)-WEEKDAY(DATE(Calendar9Year,Calendar9MonthOption,1),WeekdayOption)</f>
        <v>44473</v>
      </c>
      <c r="C143" s="43">
        <v>44474</v>
      </c>
      <c r="D143" s="121" t="s">
        <v>4</v>
      </c>
      <c r="E143" s="122"/>
      <c r="F143" s="122"/>
      <c r="G143" s="122"/>
      <c r="H143" s="123"/>
    </row>
    <row r="144" spans="2:8" ht="51" customHeight="1">
      <c r="B144" s="16"/>
      <c r="C144" s="44"/>
      <c r="D144" s="100"/>
      <c r="E144" s="101"/>
      <c r="F144" s="101"/>
      <c r="G144" s="101"/>
      <c r="H144" s="102"/>
    </row>
    <row r="145" spans="2:8" ht="9" customHeight="1">
      <c r="B145" s="2"/>
      <c r="C145" s="2"/>
      <c r="D145" s="3"/>
      <c r="E145" s="3"/>
      <c r="F145" s="3"/>
      <c r="G145" s="3"/>
      <c r="H145" s="3"/>
    </row>
    <row r="146" spans="2:8" ht="95.25" customHeight="1">
      <c r="B146" s="5">
        <f>YEAR(DATE(Calendar9Year,Calendar9MonthOption+1,1))</f>
        <v>2021</v>
      </c>
      <c r="C146" s="81" t="str">
        <f>TEXT(DATE(Calendar9Year,Calendar9MonthOption+1,1),"mmmm")</f>
        <v>October</v>
      </c>
      <c r="D146" s="81"/>
    </row>
    <row r="147" spans="2:8" ht="9" customHeight="1"/>
    <row r="148" spans="2:8" s="4" customFormat="1" ht="24" customHeight="1">
      <c r="B148" s="71" t="str">
        <f t="shared" ref="B148:H148" si="8">TEXT(B149,"dddd")</f>
        <v>Monday</v>
      </c>
      <c r="C148" s="69" t="str">
        <f t="shared" si="8"/>
        <v>Tuesday</v>
      </c>
      <c r="D148" s="70" t="str">
        <f t="shared" si="8"/>
        <v>Wednesday</v>
      </c>
      <c r="E148" s="69" t="str">
        <f t="shared" si="8"/>
        <v>Thursday</v>
      </c>
      <c r="F148" s="70" t="str">
        <f t="shared" si="8"/>
        <v>Friday</v>
      </c>
      <c r="G148" s="69" t="str">
        <f t="shared" si="8"/>
        <v>Saturday</v>
      </c>
      <c r="H148" s="72" t="str">
        <f t="shared" si="8"/>
        <v>Sunday</v>
      </c>
    </row>
    <row r="149" spans="2:8" s="6" customFormat="1" ht="24" customHeight="1">
      <c r="B149" s="37">
        <f t="array" ref="B149:H149">Days+1+DATE(Calendar10Year,Calendar10MonthOption,1)-WEEKDAY(DATE(Calendar10Year,Calendar10MonthOption,1),WeekdayOption)</f>
        <v>44466</v>
      </c>
      <c r="C149" s="7">
        <v>44467</v>
      </c>
      <c r="D149" s="37">
        <v>44468</v>
      </c>
      <c r="E149" s="7">
        <v>44469</v>
      </c>
      <c r="F149" s="37">
        <v>44470</v>
      </c>
      <c r="G149" s="7">
        <v>44471</v>
      </c>
      <c r="H149" s="37">
        <v>44472</v>
      </c>
    </row>
    <row r="150" spans="2:8" ht="51" customHeight="1">
      <c r="B150" s="38"/>
      <c r="C150" s="8"/>
      <c r="D150" s="38"/>
      <c r="E150" s="8"/>
      <c r="F150" s="38"/>
      <c r="G150" s="8"/>
      <c r="H150" s="38"/>
    </row>
    <row r="151" spans="2:8" s="6" customFormat="1" ht="24" customHeight="1">
      <c r="B151" s="39">
        <f t="array" ref="B151:H151">Days+8+DATE(Calendar10Year,Calendar10MonthOption,1)-WEEKDAY(DATE(Calendar10Year,Calendar10MonthOption,1),WeekdayOption)</f>
        <v>44473</v>
      </c>
      <c r="C151" s="40">
        <v>44474</v>
      </c>
      <c r="D151" s="39">
        <v>44475</v>
      </c>
      <c r="E151" s="40">
        <v>44476</v>
      </c>
      <c r="F151" s="39">
        <v>44477</v>
      </c>
      <c r="G151" s="40">
        <v>44478</v>
      </c>
      <c r="H151" s="39">
        <v>44479</v>
      </c>
    </row>
    <row r="152" spans="2:8" ht="51" customHeight="1">
      <c r="B152" s="41"/>
      <c r="C152" s="42"/>
      <c r="D152" s="41"/>
      <c r="E152" s="42"/>
      <c r="F152" s="41"/>
      <c r="G152" s="42"/>
      <c r="H152" s="41"/>
    </row>
    <row r="153" spans="2:8" s="6" customFormat="1" ht="24" customHeight="1">
      <c r="B153" s="37">
        <f t="array" ref="B153:H153">Days+15+DATE(Calendar10Year,Calendar10MonthOption,1)-WEEKDAY(DATE(Calendar10Year,Calendar10MonthOption,1),WeekdayOption)</f>
        <v>44480</v>
      </c>
      <c r="C153" s="7">
        <v>44481</v>
      </c>
      <c r="D153" s="37">
        <v>44482</v>
      </c>
      <c r="E153" s="7">
        <v>44483</v>
      </c>
      <c r="F153" s="37">
        <v>44484</v>
      </c>
      <c r="G153" s="7">
        <v>44485</v>
      </c>
      <c r="H153" s="37">
        <v>44486</v>
      </c>
    </row>
    <row r="154" spans="2:8" ht="51" customHeight="1">
      <c r="B154" s="38"/>
      <c r="C154" s="8"/>
      <c r="D154" s="38"/>
      <c r="E154" s="8"/>
      <c r="F154" s="38"/>
      <c r="G154" s="8"/>
      <c r="H154" s="38"/>
    </row>
    <row r="155" spans="2:8" s="6" customFormat="1" ht="24" customHeight="1">
      <c r="B155" s="39">
        <f t="array" ref="B155:H155">Days+22+DATE(Calendar10Year,Calendar10MonthOption,1)-WEEKDAY(DATE(Calendar10Year,Calendar10MonthOption,1),WeekdayOption)</f>
        <v>44487</v>
      </c>
      <c r="C155" s="40">
        <v>44488</v>
      </c>
      <c r="D155" s="39">
        <v>44489</v>
      </c>
      <c r="E155" s="40">
        <v>44490</v>
      </c>
      <c r="F155" s="39">
        <v>44491</v>
      </c>
      <c r="G155" s="40">
        <v>44492</v>
      </c>
      <c r="H155" s="39">
        <v>44493</v>
      </c>
    </row>
    <row r="156" spans="2:8" ht="51" customHeight="1">
      <c r="B156" s="41"/>
      <c r="C156" s="42"/>
      <c r="D156" s="41"/>
      <c r="E156" s="42" t="s">
        <v>13</v>
      </c>
      <c r="F156" s="41"/>
      <c r="G156" s="42"/>
      <c r="H156" s="41"/>
    </row>
    <row r="157" spans="2:8" s="6" customFormat="1" ht="24" customHeight="1">
      <c r="B157" s="37">
        <f t="array" ref="B157:H157">Days+29+DATE(Calendar10Year,Calendar10MonthOption,1)-WEEKDAY(DATE(Calendar10Year,Calendar10MonthOption,1),WeekdayOption)</f>
        <v>44494</v>
      </c>
      <c r="C157" s="7">
        <v>44495</v>
      </c>
      <c r="D157" s="37">
        <v>44496</v>
      </c>
      <c r="E157" s="7">
        <v>44497</v>
      </c>
      <c r="F157" s="37">
        <v>44498</v>
      </c>
      <c r="G157" s="7">
        <v>44499</v>
      </c>
      <c r="H157" s="37">
        <v>44500</v>
      </c>
    </row>
    <row r="158" spans="2:8" ht="51" customHeight="1">
      <c r="B158" s="38"/>
      <c r="C158" s="8" t="s">
        <v>18</v>
      </c>
      <c r="D158" s="38"/>
      <c r="E158" s="8"/>
      <c r="F158" s="38"/>
      <c r="G158" s="8"/>
      <c r="H158" s="38"/>
    </row>
    <row r="159" spans="2:8" s="6" customFormat="1" ht="24" customHeight="1">
      <c r="B159" s="39">
        <f t="array" ref="B159:C159">Days+36+DATE(Calendar10Year,Calendar10MonthOption,1)-WEEKDAY(DATE(Calendar10Year,Calendar10MonthOption,1),WeekdayOption)</f>
        <v>44501</v>
      </c>
      <c r="C159" s="40">
        <v>44502</v>
      </c>
      <c r="D159" s="94" t="s">
        <v>4</v>
      </c>
      <c r="E159" s="95"/>
      <c r="F159" s="95"/>
      <c r="G159" s="95"/>
      <c r="H159" s="96"/>
    </row>
    <row r="160" spans="2:8" ht="51" customHeight="1">
      <c r="B160" s="41"/>
      <c r="C160" s="42"/>
      <c r="D160" s="97"/>
      <c r="E160" s="98"/>
      <c r="F160" s="98"/>
      <c r="G160" s="98"/>
      <c r="H160" s="99"/>
    </row>
    <row r="161" spans="2:8" ht="9" customHeight="1">
      <c r="B161" s="2"/>
      <c r="C161" s="2"/>
      <c r="D161" s="3"/>
      <c r="E161" s="3"/>
      <c r="F161" s="3"/>
      <c r="G161" s="3"/>
      <c r="H161" s="3"/>
    </row>
    <row r="162" spans="2:8" ht="95.25" customHeight="1">
      <c r="B162" s="5">
        <f>YEAR(DATE(Calendar10Year,Calendar10MonthOption+1,1))</f>
        <v>2021</v>
      </c>
      <c r="C162" s="81" t="str">
        <f>TEXT(DATE(Calendar10Year,Calendar10MonthOption+1,1),"mmmm")</f>
        <v>November</v>
      </c>
      <c r="D162" s="81"/>
    </row>
    <row r="163" spans="2:8" ht="9" customHeight="1"/>
    <row r="164" spans="2:8" s="4" customFormat="1" ht="24" customHeight="1">
      <c r="B164" s="79" t="str">
        <f t="shared" ref="B164:H164" si="9">TEXT(B165,"dddd")</f>
        <v>Monday</v>
      </c>
      <c r="C164" s="77" t="str">
        <f t="shared" si="9"/>
        <v>Tuesday</v>
      </c>
      <c r="D164" s="78" t="str">
        <f t="shared" si="9"/>
        <v>Wednesday</v>
      </c>
      <c r="E164" s="77" t="str">
        <f t="shared" si="9"/>
        <v>Thursday</v>
      </c>
      <c r="F164" s="78" t="str">
        <f t="shared" si="9"/>
        <v>Friday</v>
      </c>
      <c r="G164" s="77" t="str">
        <f t="shared" si="9"/>
        <v>Saturday</v>
      </c>
      <c r="H164" s="80" t="str">
        <f t="shared" si="9"/>
        <v>Sunday</v>
      </c>
    </row>
    <row r="165" spans="2:8" s="6" customFormat="1" ht="24" customHeight="1">
      <c r="B165" s="17">
        <f t="array" ref="B165:H165">Days+1+DATE(Calendar11Year,Calendar11MonthOption,1)-WEEKDAY(DATE(Calendar11Year,Calendar11MonthOption,1),WeekdayOption)</f>
        <v>44501</v>
      </c>
      <c r="C165" s="7">
        <v>44502</v>
      </c>
      <c r="D165" s="17">
        <v>44503</v>
      </c>
      <c r="E165" s="7">
        <v>44504</v>
      </c>
      <c r="F165" s="17">
        <v>44505</v>
      </c>
      <c r="G165" s="7">
        <v>44506</v>
      </c>
      <c r="H165" s="17">
        <v>44507</v>
      </c>
    </row>
    <row r="166" spans="2:8" ht="51" customHeight="1">
      <c r="B166" s="18"/>
      <c r="C166" s="8"/>
      <c r="D166" s="18"/>
      <c r="E166" s="8"/>
      <c r="F166" s="18"/>
      <c r="G166" s="8"/>
      <c r="H166" s="18"/>
    </row>
    <row r="167" spans="2:8" s="6" customFormat="1" ht="24" customHeight="1">
      <c r="B167" s="19">
        <f t="array" ref="B167:H167">Days+8+DATE(Calendar11Year,Calendar11MonthOption,1)-WEEKDAY(DATE(Calendar11Year,Calendar11MonthOption,1),WeekdayOption)</f>
        <v>44508</v>
      </c>
      <c r="C167" s="20">
        <v>44509</v>
      </c>
      <c r="D167" s="19">
        <v>44510</v>
      </c>
      <c r="E167" s="20">
        <v>44511</v>
      </c>
      <c r="F167" s="19">
        <v>44512</v>
      </c>
      <c r="G167" s="20">
        <v>44513</v>
      </c>
      <c r="H167" s="19">
        <v>44514</v>
      </c>
    </row>
    <row r="168" spans="2:8" ht="51" customHeight="1">
      <c r="B168" s="21"/>
      <c r="C168" s="22"/>
      <c r="D168" s="21"/>
      <c r="E168" s="22"/>
      <c r="F168" s="21"/>
      <c r="G168" s="22"/>
      <c r="H168" s="21"/>
    </row>
    <row r="169" spans="2:8" s="6" customFormat="1" ht="24" customHeight="1">
      <c r="B169" s="17">
        <f t="array" ref="B169:H169">Days+15+DATE(Calendar11Year,Calendar11MonthOption,1)-WEEKDAY(DATE(Calendar11Year,Calendar11MonthOption,1),WeekdayOption)</f>
        <v>44515</v>
      </c>
      <c r="C169" s="7">
        <v>44516</v>
      </c>
      <c r="D169" s="17">
        <v>44517</v>
      </c>
      <c r="E169" s="7">
        <v>44518</v>
      </c>
      <c r="F169" s="17">
        <v>44519</v>
      </c>
      <c r="G169" s="7">
        <v>44520</v>
      </c>
      <c r="H169" s="17">
        <v>44521</v>
      </c>
    </row>
    <row r="170" spans="2:8" ht="51" customHeight="1">
      <c r="B170" s="18"/>
      <c r="C170" s="8"/>
      <c r="D170" s="18"/>
      <c r="E170" s="8"/>
      <c r="F170" s="18"/>
      <c r="G170" s="8"/>
      <c r="H170" s="18"/>
    </row>
    <row r="171" spans="2:8" s="6" customFormat="1" ht="24" customHeight="1">
      <c r="B171" s="19">
        <f t="array" ref="B171:H171">Days+22+DATE(Calendar11Year,Calendar11MonthOption,1)-WEEKDAY(DATE(Calendar11Year,Calendar11MonthOption,1),WeekdayOption)</f>
        <v>44522</v>
      </c>
      <c r="C171" s="20">
        <v>44523</v>
      </c>
      <c r="D171" s="19">
        <v>44524</v>
      </c>
      <c r="E171" s="20">
        <v>44525</v>
      </c>
      <c r="F171" s="19">
        <v>44526</v>
      </c>
      <c r="G171" s="20">
        <v>44527</v>
      </c>
      <c r="H171" s="19">
        <v>44528</v>
      </c>
    </row>
    <row r="172" spans="2:8" ht="51" customHeight="1">
      <c r="B172" s="21"/>
      <c r="C172" s="22"/>
      <c r="D172" s="21"/>
      <c r="E172" s="22"/>
      <c r="F172" s="21"/>
      <c r="G172" s="22"/>
      <c r="H172" s="21"/>
    </row>
    <row r="173" spans="2:8" s="6" customFormat="1" ht="24" customHeight="1">
      <c r="B173" s="17">
        <f t="array" ref="B173:H173">Days+29+DATE(Calendar11Year,Calendar11MonthOption,1)-WEEKDAY(DATE(Calendar11Year,Calendar11MonthOption,1),WeekdayOption)</f>
        <v>44529</v>
      </c>
      <c r="C173" s="7">
        <v>44530</v>
      </c>
      <c r="D173" s="17">
        <v>44531</v>
      </c>
      <c r="E173" s="7">
        <v>44532</v>
      </c>
      <c r="F173" s="17">
        <v>44533</v>
      </c>
      <c r="G173" s="7">
        <v>44534</v>
      </c>
      <c r="H173" s="17">
        <v>44535</v>
      </c>
    </row>
    <row r="174" spans="2:8" ht="51" customHeight="1">
      <c r="B174" s="18"/>
      <c r="C174" s="8"/>
      <c r="D174" s="18"/>
      <c r="E174" s="8"/>
      <c r="F174" s="18"/>
      <c r="G174" s="8"/>
      <c r="H174" s="18"/>
    </row>
    <row r="175" spans="2:8" s="6" customFormat="1" ht="24" customHeight="1">
      <c r="B175" s="19">
        <f t="array" ref="B175:C175">Days+36+DATE(Calendar11Year,Calendar11MonthOption,1)-WEEKDAY(DATE(Calendar11Year,Calendar11MonthOption,1),WeekdayOption)</f>
        <v>44536</v>
      </c>
      <c r="C175" s="20">
        <v>44537</v>
      </c>
      <c r="D175" s="106" t="s">
        <v>4</v>
      </c>
      <c r="E175" s="107"/>
      <c r="F175" s="107"/>
      <c r="G175" s="107"/>
      <c r="H175" s="108"/>
    </row>
    <row r="176" spans="2:8" ht="51" customHeight="1">
      <c r="B176" s="21"/>
      <c r="C176" s="22"/>
      <c r="D176" s="103"/>
      <c r="E176" s="104"/>
      <c r="F176" s="104"/>
      <c r="G176" s="104"/>
      <c r="H176" s="105"/>
    </row>
    <row r="177" spans="2:8" ht="9" customHeight="1">
      <c r="B177" s="2"/>
      <c r="C177" s="2"/>
      <c r="D177" s="3"/>
      <c r="E177" s="3"/>
      <c r="F177" s="3"/>
      <c r="G177" s="3"/>
      <c r="H177" s="3"/>
    </row>
    <row r="178" spans="2:8" ht="95.25" customHeight="1">
      <c r="B178" s="5">
        <f>YEAR(DATE(Calendar11Year,Calendar11MonthOption+1,1))</f>
        <v>2021</v>
      </c>
      <c r="C178" s="81" t="str">
        <f>TEXT(DATE(Calendar11Year,Calendar11MonthOption+1,1),"mmmm")</f>
        <v>December</v>
      </c>
      <c r="D178" s="81"/>
    </row>
    <row r="179" spans="2:8" ht="9" customHeight="1"/>
    <row r="180" spans="2:8" s="4" customFormat="1" ht="24" customHeight="1">
      <c r="B180" s="65" t="str">
        <f t="shared" ref="B180:H180" si="10">TEXT(B181,"dddd")</f>
        <v>Monday</v>
      </c>
      <c r="C180" s="66" t="str">
        <f t="shared" si="10"/>
        <v>Tuesday</v>
      </c>
      <c r="D180" s="67" t="str">
        <f t="shared" si="10"/>
        <v>Wednesday</v>
      </c>
      <c r="E180" s="66" t="str">
        <f t="shared" si="10"/>
        <v>Thursday</v>
      </c>
      <c r="F180" s="67" t="str">
        <f t="shared" si="10"/>
        <v>Friday</v>
      </c>
      <c r="G180" s="66" t="str">
        <f t="shared" si="10"/>
        <v>Saturday</v>
      </c>
      <c r="H180" s="68" t="str">
        <f t="shared" si="10"/>
        <v>Sunday</v>
      </c>
    </row>
    <row r="181" spans="2:8" s="6" customFormat="1" ht="24" customHeight="1">
      <c r="B181" s="23">
        <f t="array" ref="B181:H181">Days+1+DATE(Calendar12Year,Calendar12MonthOption,1)-WEEKDAY(DATE(Calendar12Year,Calendar12MonthOption,1),WeekdayOption)</f>
        <v>44529</v>
      </c>
      <c r="C181" s="7">
        <v>44530</v>
      </c>
      <c r="D181" s="23">
        <v>44531</v>
      </c>
      <c r="E181" s="7">
        <v>44532</v>
      </c>
      <c r="F181" s="23">
        <v>44533</v>
      </c>
      <c r="G181" s="7">
        <v>44534</v>
      </c>
      <c r="H181" s="23">
        <v>44535</v>
      </c>
    </row>
    <row r="182" spans="2:8" ht="51" customHeight="1">
      <c r="B182" s="24"/>
      <c r="C182" s="8"/>
      <c r="D182" s="24"/>
      <c r="E182" s="8"/>
      <c r="F182" s="24" t="s">
        <v>19</v>
      </c>
      <c r="G182" s="8"/>
      <c r="H182" s="24"/>
    </row>
    <row r="183" spans="2:8" s="6" customFormat="1" ht="24" customHeight="1">
      <c r="B183" s="11">
        <f t="array" ref="B183:H183">Days+8+DATE(Calendar12Year,Calendar12MonthOption,1)-WEEKDAY(DATE(Calendar12Year,Calendar12MonthOption,1),WeekdayOption)</f>
        <v>44536</v>
      </c>
      <c r="C183" s="25">
        <v>44537</v>
      </c>
      <c r="D183" s="11">
        <v>44538</v>
      </c>
      <c r="E183" s="25">
        <v>44539</v>
      </c>
      <c r="F183" s="11">
        <v>44540</v>
      </c>
      <c r="G183" s="25">
        <v>44541</v>
      </c>
      <c r="H183" s="11">
        <v>44542</v>
      </c>
    </row>
    <row r="184" spans="2:8" ht="51" customHeight="1">
      <c r="B184" s="12"/>
      <c r="C184" s="26"/>
      <c r="D184" s="12"/>
      <c r="E184" s="26"/>
      <c r="F184" s="12"/>
      <c r="G184" s="26"/>
      <c r="H184" s="12"/>
    </row>
    <row r="185" spans="2:8" s="6" customFormat="1" ht="24" customHeight="1">
      <c r="B185" s="23">
        <f t="array" ref="B185:H185">Days+15+DATE(Calendar12Year,Calendar12MonthOption,1)-WEEKDAY(DATE(Calendar12Year,Calendar12MonthOption,1),WeekdayOption)</f>
        <v>44543</v>
      </c>
      <c r="C185" s="7">
        <v>44544</v>
      </c>
      <c r="D185" s="23">
        <v>44545</v>
      </c>
      <c r="E185" s="7">
        <v>44546</v>
      </c>
      <c r="F185" s="23">
        <v>44547</v>
      </c>
      <c r="G185" s="7">
        <v>44548</v>
      </c>
      <c r="H185" s="23">
        <v>44549</v>
      </c>
    </row>
    <row r="186" spans="2:8" ht="51" customHeight="1">
      <c r="B186" s="24"/>
      <c r="C186" s="8"/>
      <c r="D186" s="24"/>
      <c r="E186" s="8"/>
      <c r="F186" s="24"/>
      <c r="G186" s="8"/>
      <c r="H186" s="24"/>
    </row>
    <row r="187" spans="2:8" s="6" customFormat="1" ht="24" customHeight="1">
      <c r="B187" s="11">
        <f t="array" ref="B187:H187">Days+22+DATE(Calendar12Year,Calendar12MonthOption,1)-WEEKDAY(DATE(Calendar12Year,Calendar12MonthOption,1),WeekdayOption)</f>
        <v>44550</v>
      </c>
      <c r="C187" s="25">
        <v>44551</v>
      </c>
      <c r="D187" s="11">
        <v>44552</v>
      </c>
      <c r="E187" s="25">
        <v>44553</v>
      </c>
      <c r="F187" s="11">
        <v>44554</v>
      </c>
      <c r="G187" s="25">
        <v>44555</v>
      </c>
      <c r="H187" s="11">
        <v>44556</v>
      </c>
    </row>
    <row r="188" spans="2:8" ht="51" customHeight="1">
      <c r="B188" s="12"/>
      <c r="C188" s="26"/>
      <c r="D188" s="12"/>
      <c r="E188" s="26"/>
      <c r="F188" s="12"/>
      <c r="G188" s="26"/>
      <c r="H188" s="12"/>
    </row>
    <row r="189" spans="2:8" s="6" customFormat="1" ht="24" customHeight="1">
      <c r="B189" s="23">
        <f t="array" ref="B189:H189">Days+29+DATE(Calendar12Year,Calendar12MonthOption,1)-WEEKDAY(DATE(Calendar12Year,Calendar12MonthOption,1),WeekdayOption)</f>
        <v>44557</v>
      </c>
      <c r="C189" s="7">
        <v>44558</v>
      </c>
      <c r="D189" s="23">
        <v>44559</v>
      </c>
      <c r="E189" s="7">
        <v>44560</v>
      </c>
      <c r="F189" s="23">
        <v>44561</v>
      </c>
      <c r="G189" s="7">
        <v>44562</v>
      </c>
      <c r="H189" s="23">
        <v>44563</v>
      </c>
    </row>
    <row r="190" spans="2:8" ht="51" customHeight="1">
      <c r="B190" s="24"/>
      <c r="C190" s="8"/>
      <c r="D190" s="24"/>
      <c r="E190" s="8"/>
      <c r="F190" s="24"/>
      <c r="G190" s="8"/>
      <c r="H190" s="24"/>
    </row>
    <row r="191" spans="2:8" s="6" customFormat="1" ht="24" customHeight="1">
      <c r="B191" s="11">
        <f t="array" ref="B191:C191">Days+36+DATE(Calendar12Year,Calendar12MonthOption,1)-WEEKDAY(DATE(Calendar12Year,Calendar12MonthOption,1),WeekdayOption)</f>
        <v>44564</v>
      </c>
      <c r="C191" s="25">
        <v>44565</v>
      </c>
      <c r="D191" s="85" t="s">
        <v>4</v>
      </c>
      <c r="E191" s="86"/>
      <c r="F191" s="86"/>
      <c r="G191" s="86"/>
      <c r="H191" s="87"/>
    </row>
    <row r="192" spans="2:8" ht="51" customHeight="1">
      <c r="B192" s="12"/>
      <c r="C192" s="26"/>
      <c r="D192" s="91"/>
      <c r="E192" s="92"/>
      <c r="F192" s="92"/>
      <c r="G192" s="92"/>
      <c r="H192" s="93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6" yWindow="311" count="11">
    <dataValidation type="list" errorStyle="warning" allowBlank="1" showInputMessage="1" showErrorMessage="1" error="Select the week start day from the list. Select CANCEL, press ALT+DOWN ARROW for options, then DOWN ARROW and ENTER to make selection" prompt="Select the week start day in this cell. Press ALT+DOWN ARROW to open the drop-down list, then ENTER to make the selection. The calendar will update automatically" sqref="B4" xr:uid="{00000000-0002-0000-0000-000000000000}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 xr:uid="{00000000-0002-0000-0000-000001000000}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nter daily notes here" sqref="B6" xr:uid="{00000000-0002-0000-0000-000006000000}"/>
    <dataValidation allowBlank="1" showInputMessage="1" prompt="Enter monthly Notes in cell below" sqref="D15:H15" xr:uid="{00000000-0002-0000-0000-000009000000}"/>
    <dataValidation allowBlank="1" showInputMessage="1" prompt="Enter monthly Notes in this cell" sqref="D16:H16" xr:uid="{00000000-0002-0000-0000-00000A000000}"/>
    <dataValidation allowBlank="1" showInputMessage="1" prompt="Calendar year is automatically updated based on the year selected in cell B2" sqref="B18 B34 B50 B66 B82 B98 B114 B130 B146 B162 B178" xr:uid="{00000000-0002-0000-0000-00000B000000}"/>
    <dataValidation allowBlank="1" showInputMessage="1" prompt="Calendar month is automatically updated based on the month selected in cell C2" sqref="C18:D18 C34:D34 C50:D50 C66:D66 C82:D82 C98:D98 C114:D114 C130:D130 C146:D146 C162:D162 C178:D178" xr:uid="{00000000-0002-0000-0000-00000C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1DF91810-521A-4736-965D-4D06D10F0C47}"/>
</file>

<file path=customXml/itemProps2.xml><?xml version="1.0" encoding="utf-8"?>
<ds:datastoreItem xmlns:ds="http://schemas.openxmlformats.org/officeDocument/2006/customXml" ds:itemID="{BE6EC520-7B28-4B41-9FCA-C361899B56D5}"/>
</file>

<file path=customXml/itemProps3.xml><?xml version="1.0" encoding="utf-8"?>
<ds:datastoreItem xmlns:ds="http://schemas.openxmlformats.org/officeDocument/2006/customXml" ds:itemID="{D991300A-3011-449F-8BFE-108AE9C7B1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2021-02-18T07:28:29Z</dcterms:created>
  <dcterms:modified xsi:type="dcterms:W3CDTF">2021-02-18T08:34:27Z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